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느시\"/>
    </mc:Choice>
  </mc:AlternateContent>
  <bookViews>
    <workbookView xWindow="0" yWindow="0" windowWidth="17256" windowHeight="8532" activeTab="2"/>
  </bookViews>
  <sheets>
    <sheet name="2018. 입학생3개년편성" sheetId="9" r:id="rId1"/>
    <sheet name="2019. 입학생3개년편성" sheetId="14" r:id="rId2"/>
    <sheet name="2020. 입학생3개년편성" sheetId="13" r:id="rId3"/>
  </sheets>
  <calcPr calcId="162913"/>
</workbook>
</file>

<file path=xl/calcChain.xml><?xml version="1.0" encoding="utf-8"?>
<calcChain xmlns="http://schemas.openxmlformats.org/spreadsheetml/2006/main">
  <c r="L7" i="14" l="1"/>
  <c r="L8" i="14"/>
  <c r="L9" i="14"/>
  <c r="L10" i="14"/>
  <c r="L11" i="14"/>
  <c r="L12" i="14"/>
  <c r="L13" i="14"/>
  <c r="L14" i="14"/>
  <c r="L15" i="14"/>
  <c r="L16" i="14"/>
  <c r="L17" i="14"/>
  <c r="L18" i="14"/>
  <c r="L19" i="14"/>
  <c r="L20" i="14"/>
  <c r="L21" i="14"/>
  <c r="I22" i="14"/>
  <c r="J22" i="14"/>
  <c r="K22" i="14"/>
  <c r="L22" i="14"/>
  <c r="L23" i="14"/>
  <c r="L24" i="14"/>
  <c r="L25" i="14"/>
  <c r="L26" i="14"/>
  <c r="L27" i="14"/>
  <c r="O29" i="14" l="1"/>
  <c r="P28" i="14"/>
  <c r="P29" i="14" s="1"/>
  <c r="O28" i="14"/>
  <c r="N28" i="14"/>
  <c r="N29" i="14" s="1"/>
  <c r="M28" i="14"/>
  <c r="M29" i="14" s="1"/>
  <c r="K28" i="14"/>
  <c r="K29" i="14" s="1"/>
  <c r="J28" i="14"/>
  <c r="J29" i="14" s="1"/>
  <c r="I28" i="14"/>
  <c r="H28" i="14"/>
  <c r="G28" i="14"/>
  <c r="F28" i="14"/>
  <c r="D28" i="14"/>
  <c r="P22" i="14"/>
  <c r="O22" i="14"/>
  <c r="N22" i="14"/>
  <c r="M22" i="14"/>
  <c r="H22" i="14"/>
  <c r="G22" i="14"/>
  <c r="G29" i="14" s="1"/>
  <c r="F22" i="14"/>
  <c r="R19" i="14"/>
  <c r="Q19" i="14"/>
  <c r="Q18" i="14"/>
  <c r="R18" i="14" s="1"/>
  <c r="S17" i="14"/>
  <c r="R17" i="14"/>
  <c r="R16" i="14"/>
  <c r="E16" i="14"/>
  <c r="Q15" i="14"/>
  <c r="R14" i="14"/>
  <c r="R13" i="14"/>
  <c r="R12" i="14"/>
  <c r="Q11" i="14"/>
  <c r="R11" i="14" s="1"/>
  <c r="S10" i="14"/>
  <c r="R10" i="14"/>
  <c r="S9" i="14"/>
  <c r="R8" i="14"/>
  <c r="E8" i="14"/>
  <c r="D22" i="14" s="1"/>
  <c r="E29" i="14" s="1"/>
  <c r="J30" i="14" l="1"/>
  <c r="F29" i="14"/>
  <c r="F30" i="14" s="1"/>
  <c r="Q23" i="14"/>
  <c r="Q28" i="14" s="1"/>
  <c r="L28" i="14"/>
  <c r="Q8" i="14"/>
  <c r="S8" i="14" s="1"/>
  <c r="I29" i="14"/>
  <c r="R9" i="14"/>
  <c r="H29" i="14"/>
  <c r="Q7" i="14"/>
  <c r="R7" i="14" s="1"/>
  <c r="M30" i="14"/>
  <c r="R15" i="14"/>
  <c r="Q12" i="14"/>
  <c r="S12" i="14" s="1"/>
  <c r="Q16" i="14"/>
  <c r="S16" i="14" s="1"/>
  <c r="P28" i="13"/>
  <c r="P29" i="13" s="1"/>
  <c r="O28" i="13"/>
  <c r="N28" i="13"/>
  <c r="M28" i="13"/>
  <c r="M29" i="13" s="1"/>
  <c r="K28" i="13"/>
  <c r="K29" i="13" s="1"/>
  <c r="J28" i="13"/>
  <c r="J29" i="13" s="1"/>
  <c r="I28" i="13"/>
  <c r="I29" i="13" s="1"/>
  <c r="H28" i="13"/>
  <c r="H29" i="13" s="1"/>
  <c r="G28" i="13"/>
  <c r="F28" i="13"/>
  <c r="D28" i="13"/>
  <c r="L27" i="13"/>
  <c r="L26" i="13"/>
  <c r="L25" i="13"/>
  <c r="L24" i="13"/>
  <c r="L23" i="13"/>
  <c r="P22" i="13"/>
  <c r="O22" i="13"/>
  <c r="O29" i="13" s="1"/>
  <c r="N22" i="13"/>
  <c r="M22" i="13"/>
  <c r="K22" i="13"/>
  <c r="J22" i="13"/>
  <c r="I22" i="13"/>
  <c r="H22" i="13"/>
  <c r="G22" i="13"/>
  <c r="G29" i="13" s="1"/>
  <c r="F22" i="13"/>
  <c r="L21" i="13"/>
  <c r="L20" i="13"/>
  <c r="L19" i="13"/>
  <c r="L18" i="13"/>
  <c r="Q18" i="13" s="1"/>
  <c r="R18" i="13" s="1"/>
  <c r="S17" i="13"/>
  <c r="L17" i="13"/>
  <c r="R17" i="13" s="1"/>
  <c r="L16" i="13"/>
  <c r="R16" i="13" s="1"/>
  <c r="E16" i="13"/>
  <c r="L15" i="13"/>
  <c r="Q15" i="13" s="1"/>
  <c r="R14" i="13"/>
  <c r="L14" i="13"/>
  <c r="L13" i="13"/>
  <c r="R13" i="13" s="1"/>
  <c r="L12" i="13"/>
  <c r="R12" i="13" s="1"/>
  <c r="L11" i="13"/>
  <c r="Q11" i="13" s="1"/>
  <c r="R11" i="13" s="1"/>
  <c r="S10" i="13"/>
  <c r="L10" i="13"/>
  <c r="R10" i="13" s="1"/>
  <c r="S9" i="13"/>
  <c r="R9" i="13"/>
  <c r="L9" i="13"/>
  <c r="L8" i="13"/>
  <c r="R8" i="13" s="1"/>
  <c r="E8" i="13"/>
  <c r="D22" i="13" s="1"/>
  <c r="E29" i="13" s="1"/>
  <c r="L7" i="13"/>
  <c r="L29" i="14" l="1"/>
  <c r="Q29" i="14" s="1"/>
  <c r="R29" i="14" s="1"/>
  <c r="R25" i="14"/>
  <c r="S23" i="14"/>
  <c r="H30" i="14"/>
  <c r="Q22" i="14"/>
  <c r="R22" i="14" s="1"/>
  <c r="J30" i="13"/>
  <c r="H30" i="13"/>
  <c r="N29" i="13"/>
  <c r="M30" i="13" s="1"/>
  <c r="Q19" i="13"/>
  <c r="R19" i="13" s="1"/>
  <c r="F29" i="13"/>
  <c r="F30" i="13" s="1"/>
  <c r="Q23" i="13"/>
  <c r="Q28" i="13" s="1"/>
  <c r="L22" i="13"/>
  <c r="Q8" i="13"/>
  <c r="S8" i="13" s="1"/>
  <c r="Q7" i="13"/>
  <c r="R7" i="13" s="1"/>
  <c r="S23" i="13"/>
  <c r="R15" i="13"/>
  <c r="L28" i="13"/>
  <c r="Q12" i="13"/>
  <c r="S12" i="13" s="1"/>
  <c r="Q16" i="13"/>
  <c r="S16" i="13" s="1"/>
  <c r="R25" i="13" l="1"/>
  <c r="L29" i="13"/>
  <c r="Q29" i="13" s="1"/>
  <c r="R29" i="13" s="1"/>
  <c r="Q22" i="13"/>
  <c r="R22" i="13" s="1"/>
  <c r="R14" i="9"/>
  <c r="P28" i="9" l="1"/>
  <c r="O28" i="9"/>
  <c r="N28" i="9"/>
  <c r="M28" i="9"/>
  <c r="K28" i="9"/>
  <c r="J28" i="9"/>
  <c r="I28" i="9"/>
  <c r="H28" i="9"/>
  <c r="G28" i="9"/>
  <c r="F28" i="9"/>
  <c r="D28" i="9"/>
  <c r="L27" i="9"/>
  <c r="L26" i="9"/>
  <c r="L25" i="9"/>
  <c r="L24" i="9"/>
  <c r="L23" i="9"/>
  <c r="P22" i="9"/>
  <c r="P29" i="9" s="1"/>
  <c r="O22" i="9"/>
  <c r="N22" i="9"/>
  <c r="N29" i="9" s="1"/>
  <c r="M22" i="9"/>
  <c r="K22" i="9"/>
  <c r="J22" i="9"/>
  <c r="I22" i="9"/>
  <c r="H22" i="9"/>
  <c r="H29" i="9" s="1"/>
  <c r="G22" i="9"/>
  <c r="F22" i="9"/>
  <c r="L20" i="9"/>
  <c r="L19" i="9"/>
  <c r="L18" i="9"/>
  <c r="Q18" i="9" s="1"/>
  <c r="R18" i="9" s="1"/>
  <c r="S17" i="9"/>
  <c r="L17" i="9"/>
  <c r="R17" i="9" s="1"/>
  <c r="L16" i="9"/>
  <c r="E16" i="9"/>
  <c r="L15" i="9"/>
  <c r="Q15" i="9" s="1"/>
  <c r="L14" i="9"/>
  <c r="L13" i="9"/>
  <c r="R13" i="9" s="1"/>
  <c r="L12" i="9"/>
  <c r="L11" i="9"/>
  <c r="Q11" i="9" s="1"/>
  <c r="R11" i="9" s="1"/>
  <c r="S10" i="9"/>
  <c r="L10" i="9"/>
  <c r="R10" i="9" s="1"/>
  <c r="S9" i="9"/>
  <c r="L9" i="9"/>
  <c r="R9" i="9" s="1"/>
  <c r="L8" i="9"/>
  <c r="R8" i="9" s="1"/>
  <c r="E8" i="9"/>
  <c r="D22" i="9" s="1"/>
  <c r="E29" i="9" s="1"/>
  <c r="L7" i="9"/>
  <c r="Q7" i="9" s="1"/>
  <c r="J29" i="9" l="1"/>
  <c r="F29" i="9"/>
  <c r="O29" i="9"/>
  <c r="Q19" i="9"/>
  <c r="R19" i="9" s="1"/>
  <c r="Q8" i="9"/>
  <c r="S8" i="9" s="1"/>
  <c r="Q12" i="9"/>
  <c r="S12" i="9" s="1"/>
  <c r="K29" i="9"/>
  <c r="Q16" i="9"/>
  <c r="S16" i="9" s="1"/>
  <c r="I29" i="9"/>
  <c r="H30" i="9" s="1"/>
  <c r="G29" i="9"/>
  <c r="L28" i="9"/>
  <c r="M29" i="9"/>
  <c r="M30" i="9" s="1"/>
  <c r="R15" i="9"/>
  <c r="R12" i="9"/>
  <c r="R16" i="9"/>
  <c r="L22" i="9"/>
  <c r="R7" i="9"/>
  <c r="Q23" i="9"/>
  <c r="Q28" i="9" s="1"/>
  <c r="F30" i="9" l="1"/>
  <c r="J30" i="9"/>
  <c r="L29" i="9"/>
  <c r="Q29" i="9" s="1"/>
  <c r="R29" i="9" s="1"/>
  <c r="Q22" i="9"/>
  <c r="R22" i="9" s="1"/>
  <c r="S23" i="9"/>
  <c r="R25" i="9"/>
</calcChain>
</file>

<file path=xl/sharedStrings.xml><?xml version="1.0" encoding="utf-8"?>
<sst xmlns="http://schemas.openxmlformats.org/spreadsheetml/2006/main" count="174" uniqueCount="62">
  <si>
    <t>기준시수</t>
    <phoneticPr fontId="2" type="noConversion"/>
  </si>
  <si>
    <t>진로탐색</t>
    <phoneticPr fontId="2" type="noConversion"/>
  </si>
  <si>
    <t>주제선택</t>
    <phoneticPr fontId="2" type="noConversion"/>
  </si>
  <si>
    <t>예술체육</t>
    <phoneticPr fontId="2" type="noConversion"/>
  </si>
  <si>
    <t>동아리</t>
    <phoneticPr fontId="2" type="noConversion"/>
  </si>
  <si>
    <t>과목</t>
    <phoneticPr fontId="2" type="noConversion"/>
  </si>
  <si>
    <t>국어</t>
    <phoneticPr fontId="2" type="noConversion"/>
  </si>
  <si>
    <t>수학</t>
    <phoneticPr fontId="2" type="noConversion"/>
  </si>
  <si>
    <t>과학</t>
    <phoneticPr fontId="2" type="noConversion"/>
  </si>
  <si>
    <t>체육</t>
    <phoneticPr fontId="2" type="noConversion"/>
  </si>
  <si>
    <t>음악</t>
    <phoneticPr fontId="2" type="noConversion"/>
  </si>
  <si>
    <t>미술</t>
    <phoneticPr fontId="2" type="noConversion"/>
  </si>
  <si>
    <t>영어</t>
    <phoneticPr fontId="2" type="noConversion"/>
  </si>
  <si>
    <t>기술가정</t>
    <phoneticPr fontId="2" type="noConversion"/>
  </si>
  <si>
    <t>소계</t>
    <phoneticPr fontId="2" type="noConversion"/>
  </si>
  <si>
    <t>자율활동</t>
    <phoneticPr fontId="2" type="noConversion"/>
  </si>
  <si>
    <t>동아리활동</t>
    <phoneticPr fontId="2" type="noConversion"/>
  </si>
  <si>
    <t>총계</t>
    <phoneticPr fontId="2" type="noConversion"/>
  </si>
  <si>
    <t>학기별 이수과목수</t>
    <phoneticPr fontId="2" type="noConversion"/>
  </si>
  <si>
    <t>1 
학
기</t>
    <phoneticPr fontId="2" type="noConversion"/>
  </si>
  <si>
    <t>2
학
기</t>
    <phoneticPr fontId="2" type="noConversion"/>
  </si>
  <si>
    <t>1
학
기</t>
    <phoneticPr fontId="2" type="noConversion"/>
  </si>
  <si>
    <t>작성자[</t>
    <phoneticPr fontId="2" type="noConversion"/>
  </si>
  <si>
    <t>교
과</t>
    <phoneticPr fontId="2" type="noConversion"/>
  </si>
  <si>
    <t>편성시수</t>
    <phoneticPr fontId="2" type="noConversion"/>
  </si>
  <si>
    <t>예
술</t>
    <phoneticPr fontId="2" type="noConversion"/>
  </si>
  <si>
    <t>선
택</t>
    <phoneticPr fontId="2" type="noConversion"/>
  </si>
  <si>
    <t>창
체</t>
    <phoneticPr fontId="2" type="noConversion"/>
  </si>
  <si>
    <t>학교스포츠클럽</t>
    <phoneticPr fontId="2" type="noConversion"/>
  </si>
  <si>
    <t>확
인</t>
    <phoneticPr fontId="2" type="noConversion"/>
  </si>
  <si>
    <t>]</t>
    <phoneticPr fontId="2" type="noConversion"/>
  </si>
  <si>
    <t>연락처[</t>
    <phoneticPr fontId="2" type="noConversion"/>
  </si>
  <si>
    <t>학년도</t>
    <phoneticPr fontId="2" type="noConversion"/>
  </si>
  <si>
    <t>봉사활동</t>
    <phoneticPr fontId="2" type="noConversion"/>
  </si>
  <si>
    <t>진로활동</t>
    <phoneticPr fontId="2" type="noConversion"/>
  </si>
  <si>
    <t>일반
학기</t>
    <phoneticPr fontId="2" type="noConversion"/>
  </si>
  <si>
    <t>자유학기활동</t>
    <phoneticPr fontId="2" type="noConversion"/>
  </si>
  <si>
    <t>사회</t>
    <phoneticPr fontId="2" type="noConversion"/>
  </si>
  <si>
    <t>역사</t>
    <phoneticPr fontId="2" type="noConversion"/>
  </si>
  <si>
    <t>도덕</t>
    <phoneticPr fontId="2" type="noConversion"/>
  </si>
  <si>
    <t>정보</t>
    <phoneticPr fontId="2" type="noConversion"/>
  </si>
  <si>
    <t>총 
합계</t>
    <phoneticPr fontId="2" type="noConversion"/>
  </si>
  <si>
    <t>과
기 정</t>
    <phoneticPr fontId="2" type="noConversion"/>
  </si>
  <si>
    <t>사(역)
도</t>
    <phoneticPr fontId="2" type="noConversion"/>
  </si>
  <si>
    <t>한문</t>
    <phoneticPr fontId="2" type="noConversion"/>
  </si>
  <si>
    <t>진로와 직업</t>
    <phoneticPr fontId="2" type="noConversion"/>
  </si>
  <si>
    <t>043-852-1524</t>
    <phoneticPr fontId="2" type="noConversion"/>
  </si>
  <si>
    <t>신명중학교</t>
    <phoneticPr fontId="2" type="noConversion"/>
  </si>
  <si>
    <t>2020학년도 입학생 교육과정 편성표(3년간)</t>
    <phoneticPr fontId="2" type="noConversion"/>
  </si>
  <si>
    <t>2020(1)</t>
    <phoneticPr fontId="2" type="noConversion"/>
  </si>
  <si>
    <t>2021(2)</t>
    <phoneticPr fontId="2" type="noConversion"/>
  </si>
  <si>
    <t>2022(3)</t>
    <phoneticPr fontId="2" type="noConversion"/>
  </si>
  <si>
    <t>김용창</t>
    <phoneticPr fontId="2" type="noConversion"/>
  </si>
  <si>
    <t>김용창</t>
    <phoneticPr fontId="2" type="noConversion"/>
  </si>
  <si>
    <t>2018학년도 입학생 교육과정 편성표(3년간)</t>
    <phoneticPr fontId="2" type="noConversion"/>
  </si>
  <si>
    <t>2018(1)</t>
    <phoneticPr fontId="2" type="noConversion"/>
  </si>
  <si>
    <t>2019(2)</t>
    <phoneticPr fontId="2" type="noConversion"/>
  </si>
  <si>
    <t>2020(3)</t>
    <phoneticPr fontId="2" type="noConversion"/>
  </si>
  <si>
    <t>2019(1)</t>
    <phoneticPr fontId="2" type="noConversion"/>
  </si>
  <si>
    <t>2020(2)</t>
    <phoneticPr fontId="2" type="noConversion"/>
  </si>
  <si>
    <t>2021(3)</t>
    <phoneticPr fontId="2" type="noConversion"/>
  </si>
  <si>
    <t>2019학년도 입학생 교육과정 편성표(3년간)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</si>
</sst>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1" formatCode="_-* #,##0_-;\-* #,##0_-;_-* &quot;-&quot;_-;_-@_-"/>
    <numFmt numFmtId="176" formatCode="#,##0_);[Red]\(#,##0\)"/>
  </numFmts>
  <fonts count="8" x14ac:knownFonts="1">
    <font>
      <sz val="11"/>
      <color theme="1"/>
      <name val="맑은 고딕"/>
      <family val="2"/>
      <charset val="129"/>
      <scheme val="minor"/>
    </font>
    <font>
      <sz val="11"/>
      <color theme="1"/>
      <name val="맑은 고딕"/>
      <family val="2"/>
      <charset val="129"/>
      <scheme val="minor"/>
    </font>
    <font>
      <sz val="8"/>
      <name val="맑은 고딕"/>
      <family val="2"/>
      <charset val="129"/>
      <scheme val="minor"/>
    </font>
    <font>
      <sz val="10"/>
      <color theme="1"/>
      <name val="맑은 고딕"/>
      <family val="3"/>
      <charset val="129"/>
      <scheme val="minor"/>
    </font>
    <font>
      <b/>
      <sz val="16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b/>
      <sz val="10"/>
      <color rgb="FFFF0000"/>
      <name val="맑은 고딕"/>
      <family val="3"/>
      <charset val="129"/>
      <scheme val="minor"/>
    </font>
    <font>
      <sz val="10"/>
      <color rgb="FFFF0000"/>
      <name val="맑은 고딕"/>
      <family val="3"/>
      <charset val="129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E2F2F6"/>
        <bgColor indexed="64"/>
      </patternFill>
    </fill>
    <fill>
      <patternFill patternType="solid">
        <fgColor theme="9" tint="0.79998168889431442"/>
        <bgColor indexed="64"/>
      </patternFill>
    </fill>
  </fills>
  <borders count="1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hair">
        <color indexed="64"/>
      </right>
      <top/>
      <bottom/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/>
      <top style="hair">
        <color indexed="64"/>
      </top>
      <bottom/>
      <diagonal/>
    </border>
  </borders>
  <cellStyleXfs count="2">
    <xf numFmtId="0" fontId="0" fillId="0" borderId="0">
      <alignment vertical="center"/>
    </xf>
    <xf numFmtId="41" fontId="1" fillId="0" borderId="0" applyFont="0" applyFill="0" applyBorder="0" applyAlignment="0" applyProtection="0">
      <alignment vertical="center"/>
    </xf>
  </cellStyleXfs>
  <cellXfs count="265">
    <xf numFmtId="0" fontId="0" fillId="0" borderId="0" xfId="0">
      <alignment vertical="center"/>
    </xf>
    <xf numFmtId="0" fontId="0" fillId="0" borderId="0" xfId="0" applyAlignment="1">
      <alignment horizontal="center" vertical="center"/>
    </xf>
    <xf numFmtId="176" fontId="3" fillId="0" borderId="70" xfId="1" applyNumberFormat="1" applyFont="1" applyBorder="1" applyAlignment="1">
      <alignment horizontal="center" vertical="center" shrinkToFit="1"/>
    </xf>
    <xf numFmtId="176" fontId="3" fillId="0" borderId="39" xfId="1" applyNumberFormat="1" applyFont="1" applyBorder="1" applyAlignment="1">
      <alignment horizontal="center" vertical="center" shrinkToFit="1"/>
    </xf>
    <xf numFmtId="176" fontId="3" fillId="0" borderId="41" xfId="1" applyNumberFormat="1" applyFont="1" applyBorder="1" applyAlignment="1">
      <alignment horizontal="center" vertical="center" shrinkToFit="1"/>
    </xf>
    <xf numFmtId="176" fontId="3" fillId="0" borderId="37" xfId="1" applyNumberFormat="1" applyFont="1" applyBorder="1" applyAlignment="1">
      <alignment horizontal="center" vertical="center" shrinkToFit="1"/>
    </xf>
    <xf numFmtId="176" fontId="3" fillId="0" borderId="70" xfId="1" applyNumberFormat="1" applyFont="1" applyFill="1" applyBorder="1" applyAlignment="1">
      <alignment horizontal="center" vertical="center" shrinkToFit="1"/>
    </xf>
    <xf numFmtId="176" fontId="3" fillId="0" borderId="39" xfId="1" applyNumberFormat="1" applyFont="1" applyFill="1" applyBorder="1" applyAlignment="1">
      <alignment horizontal="center" vertical="center" shrinkToFit="1"/>
    </xf>
    <xf numFmtId="176" fontId="3" fillId="0" borderId="41" xfId="1" applyNumberFormat="1" applyFont="1" applyFill="1" applyBorder="1" applyAlignment="1">
      <alignment horizontal="center" vertical="center" shrinkToFit="1"/>
    </xf>
    <xf numFmtId="176" fontId="3" fillId="0" borderId="80" xfId="1" applyNumberFormat="1" applyFont="1" applyBorder="1" applyAlignment="1">
      <alignment horizontal="center" vertical="center" shrinkToFit="1"/>
    </xf>
    <xf numFmtId="176" fontId="3" fillId="0" borderId="63" xfId="1" applyNumberFormat="1" applyFont="1" applyBorder="1" applyAlignment="1">
      <alignment horizontal="center" vertical="center" shrinkToFit="1"/>
    </xf>
    <xf numFmtId="176" fontId="3" fillId="0" borderId="59" xfId="1" applyNumberFormat="1" applyFont="1" applyBorder="1" applyAlignment="1">
      <alignment horizontal="center" vertical="center" shrinkToFit="1"/>
    </xf>
    <xf numFmtId="176" fontId="3" fillId="0" borderId="79" xfId="1" applyNumberFormat="1" applyFont="1" applyBorder="1" applyAlignment="1">
      <alignment horizontal="center" vertical="center" shrinkToFit="1"/>
    </xf>
    <xf numFmtId="176" fontId="3" fillId="0" borderId="77" xfId="1" applyNumberFormat="1" applyFont="1" applyBorder="1" applyAlignment="1">
      <alignment horizontal="center" vertical="center" shrinkToFit="1"/>
    </xf>
    <xf numFmtId="176" fontId="3" fillId="0" borderId="91" xfId="1" applyNumberFormat="1" applyFont="1" applyBorder="1" applyAlignment="1">
      <alignment horizontal="center" vertical="center" shrinkToFit="1"/>
    </xf>
    <xf numFmtId="0" fontId="5" fillId="3" borderId="29" xfId="0" applyFont="1" applyFill="1" applyBorder="1" applyAlignment="1">
      <alignment horizontal="center" vertical="center" wrapText="1"/>
    </xf>
    <xf numFmtId="0" fontId="5" fillId="3" borderId="28" xfId="0" applyFont="1" applyFill="1" applyBorder="1" applyAlignment="1">
      <alignment horizontal="center" vertical="center" wrapText="1"/>
    </xf>
    <xf numFmtId="0" fontId="5" fillId="3" borderId="40" xfId="0" applyFont="1" applyFill="1" applyBorder="1" applyAlignment="1">
      <alignment horizontal="center" vertical="center" wrapText="1"/>
    </xf>
    <xf numFmtId="0" fontId="5" fillId="3" borderId="41" xfId="0" applyFont="1" applyFill="1" applyBorder="1" applyAlignment="1">
      <alignment horizontal="center" vertical="center" wrapText="1"/>
    </xf>
    <xf numFmtId="0" fontId="5" fillId="3" borderId="27" xfId="0" applyFont="1" applyFill="1" applyBorder="1" applyAlignment="1">
      <alignment horizontal="center" vertical="center" wrapText="1"/>
    </xf>
    <xf numFmtId="176" fontId="5" fillId="3" borderId="51" xfId="1" applyNumberFormat="1" applyFont="1" applyFill="1" applyBorder="1" applyAlignment="1">
      <alignment horizontal="center" vertical="center" shrinkToFit="1"/>
    </xf>
    <xf numFmtId="176" fontId="5" fillId="3" borderId="52" xfId="1" applyNumberFormat="1" applyFont="1" applyFill="1" applyBorder="1" applyAlignment="1">
      <alignment horizontal="center" vertical="center" shrinkToFit="1"/>
    </xf>
    <xf numFmtId="176" fontId="5" fillId="3" borderId="75" xfId="1" applyNumberFormat="1" applyFont="1" applyFill="1" applyBorder="1" applyAlignment="1">
      <alignment horizontal="center" vertical="center" shrinkToFit="1"/>
    </xf>
    <xf numFmtId="176" fontId="5" fillId="3" borderId="50" xfId="1" applyNumberFormat="1" applyFont="1" applyFill="1" applyBorder="1" applyAlignment="1">
      <alignment horizontal="center" vertical="center" shrinkToFit="1"/>
    </xf>
    <xf numFmtId="176" fontId="3" fillId="0" borderId="22" xfId="1" applyNumberFormat="1" applyFont="1" applyBorder="1" applyAlignment="1" applyProtection="1">
      <alignment horizontal="center" vertical="center" shrinkToFit="1"/>
      <protection locked="0"/>
    </xf>
    <xf numFmtId="176" fontId="3" fillId="0" borderId="16" xfId="1" applyNumberFormat="1" applyFont="1" applyBorder="1" applyAlignment="1" applyProtection="1">
      <alignment horizontal="center" vertical="center" shrinkToFit="1"/>
      <protection locked="0"/>
    </xf>
    <xf numFmtId="176" fontId="3" fillId="0" borderId="26" xfId="1" applyNumberFormat="1" applyFont="1" applyBorder="1" applyAlignment="1" applyProtection="1">
      <alignment horizontal="center" vertical="center" shrinkToFit="1"/>
      <protection locked="0"/>
    </xf>
    <xf numFmtId="176" fontId="3" fillId="0" borderId="34" xfId="1" applyNumberFormat="1" applyFont="1" applyBorder="1" applyAlignment="1" applyProtection="1">
      <alignment horizontal="center" vertical="center" shrinkToFit="1"/>
      <protection locked="0"/>
    </xf>
    <xf numFmtId="176" fontId="3" fillId="0" borderId="44" xfId="1" applyNumberFormat="1" applyFont="1" applyBorder="1" applyAlignment="1" applyProtection="1">
      <alignment horizontal="center" vertical="center" shrinkToFit="1"/>
      <protection locked="0"/>
    </xf>
    <xf numFmtId="176" fontId="3" fillId="0" borderId="46" xfId="1" applyNumberFormat="1" applyFont="1" applyBorder="1" applyAlignment="1" applyProtection="1">
      <alignment horizontal="center" vertical="center" shrinkToFit="1"/>
      <protection locked="0"/>
    </xf>
    <xf numFmtId="176" fontId="3" fillId="0" borderId="43" xfId="1" applyNumberFormat="1" applyFont="1" applyBorder="1" applyAlignment="1" applyProtection="1">
      <alignment horizontal="center" vertical="center" shrinkToFit="1"/>
      <protection locked="0"/>
    </xf>
    <xf numFmtId="176" fontId="3" fillId="0" borderId="48" xfId="1" applyNumberFormat="1" applyFont="1" applyBorder="1" applyAlignment="1" applyProtection="1">
      <alignment horizontal="center" vertical="center" shrinkToFit="1"/>
      <protection locked="0"/>
    </xf>
    <xf numFmtId="176" fontId="3" fillId="0" borderId="24" xfId="1" applyNumberFormat="1" applyFont="1" applyBorder="1" applyAlignment="1" applyProtection="1">
      <alignment horizontal="center" vertical="center" shrinkToFit="1"/>
      <protection locked="0"/>
    </xf>
    <xf numFmtId="176" fontId="3" fillId="0" borderId="74" xfId="1" applyNumberFormat="1" applyFont="1" applyBorder="1" applyAlignment="1" applyProtection="1">
      <alignment horizontal="center" vertical="center" shrinkToFit="1"/>
      <protection locked="0"/>
    </xf>
    <xf numFmtId="176" fontId="3" fillId="0" borderId="70" xfId="1" applyNumberFormat="1" applyFont="1" applyBorder="1" applyAlignment="1" applyProtection="1">
      <alignment horizontal="center" vertical="center" shrinkToFit="1"/>
      <protection locked="0"/>
    </xf>
    <xf numFmtId="176" fontId="3" fillId="0" borderId="17" xfId="1" applyNumberFormat="1" applyFont="1" applyBorder="1" applyAlignment="1" applyProtection="1">
      <alignment horizontal="center" vertical="center" shrinkToFit="1"/>
      <protection locked="0"/>
    </xf>
    <xf numFmtId="176" fontId="3" fillId="0" borderId="38" xfId="1" applyNumberFormat="1" applyFont="1" applyBorder="1" applyAlignment="1" applyProtection="1">
      <alignment horizontal="center" vertical="center" shrinkToFit="1"/>
      <protection locked="0"/>
    </xf>
    <xf numFmtId="176" fontId="3" fillId="0" borderId="39" xfId="1" applyNumberFormat="1" applyFont="1" applyBorder="1" applyAlignment="1" applyProtection="1">
      <alignment horizontal="center" vertical="center" shrinkToFit="1"/>
      <protection locked="0"/>
    </xf>
    <xf numFmtId="176" fontId="3" fillId="0" borderId="28" xfId="1" applyNumberFormat="1" applyFont="1" applyBorder="1" applyAlignment="1" applyProtection="1">
      <alignment horizontal="center" vertical="center" shrinkToFit="1"/>
      <protection locked="0"/>
    </xf>
    <xf numFmtId="176" fontId="3" fillId="0" borderId="40" xfId="1" applyNumberFormat="1" applyFont="1" applyBorder="1" applyAlignment="1" applyProtection="1">
      <alignment horizontal="center" vertical="center" shrinkToFit="1"/>
      <protection locked="0"/>
    </xf>
    <xf numFmtId="176" fontId="3" fillId="0" borderId="41" xfId="1" applyNumberFormat="1" applyFont="1" applyBorder="1" applyAlignment="1" applyProtection="1">
      <alignment horizontal="center" vertical="center" shrinkToFit="1"/>
      <protection locked="0"/>
    </xf>
    <xf numFmtId="176" fontId="3" fillId="0" borderId="87" xfId="1" applyNumberFormat="1" applyFont="1" applyBorder="1" applyAlignment="1" applyProtection="1">
      <alignment horizontal="center" vertical="center" shrinkToFit="1"/>
      <protection locked="0"/>
    </xf>
    <xf numFmtId="176" fontId="3" fillId="0" borderId="88" xfId="1" applyNumberFormat="1" applyFont="1" applyBorder="1" applyAlignment="1" applyProtection="1">
      <alignment horizontal="center" vertical="center" shrinkToFit="1"/>
      <protection locked="0"/>
    </xf>
    <xf numFmtId="176" fontId="3" fillId="0" borderId="89" xfId="1" applyNumberFormat="1" applyFont="1" applyBorder="1" applyAlignment="1" applyProtection="1">
      <alignment horizontal="center" vertical="center" shrinkToFit="1"/>
      <protection locked="0"/>
    </xf>
    <xf numFmtId="176" fontId="3" fillId="0" borderId="86" xfId="1" applyNumberFormat="1" applyFont="1" applyBorder="1" applyAlignment="1" applyProtection="1">
      <alignment horizontal="center" vertical="center" shrinkToFit="1"/>
      <protection locked="0"/>
    </xf>
    <xf numFmtId="176" fontId="3" fillId="0" borderId="35" xfId="1" applyNumberFormat="1" applyFont="1" applyBorder="1" applyAlignment="1" applyProtection="1">
      <alignment horizontal="center" vertical="center" shrinkToFit="1"/>
      <protection locked="0"/>
    </xf>
    <xf numFmtId="176" fontId="3" fillId="0" borderId="31" xfId="1" applyNumberFormat="1" applyFont="1" applyBorder="1" applyAlignment="1" applyProtection="1">
      <alignment horizontal="center" vertical="center" shrinkToFit="1"/>
      <protection locked="0"/>
    </xf>
    <xf numFmtId="176" fontId="3" fillId="0" borderId="37" xfId="1" applyNumberFormat="1" applyFont="1" applyBorder="1" applyAlignment="1" applyProtection="1">
      <alignment horizontal="center" vertical="center" shrinkToFit="1"/>
      <protection locked="0"/>
    </xf>
    <xf numFmtId="176" fontId="3" fillId="0" borderId="45" xfId="1" applyNumberFormat="1" applyFont="1" applyBorder="1" applyAlignment="1" applyProtection="1">
      <alignment horizontal="center" vertical="center" shrinkToFit="1"/>
      <protection locked="0"/>
    </xf>
    <xf numFmtId="176" fontId="3" fillId="0" borderId="23" xfId="1" applyNumberFormat="1" applyFont="1" applyBorder="1" applyAlignment="1" applyProtection="1">
      <alignment horizontal="center" vertical="center" shrinkToFit="1"/>
      <protection locked="0"/>
    </xf>
    <xf numFmtId="176" fontId="3" fillId="0" borderId="10" xfId="1" applyNumberFormat="1" applyFont="1" applyBorder="1" applyAlignment="1" applyProtection="1">
      <alignment horizontal="center" vertical="center" shrinkToFit="1"/>
      <protection locked="0"/>
    </xf>
    <xf numFmtId="176" fontId="3" fillId="0" borderId="27" xfId="1" applyNumberFormat="1" applyFont="1" applyBorder="1" applyAlignment="1" applyProtection="1">
      <alignment horizontal="center" vertical="center" shrinkToFit="1"/>
      <protection locked="0"/>
    </xf>
    <xf numFmtId="176" fontId="3" fillId="0" borderId="90" xfId="1" applyNumberFormat="1" applyFont="1" applyBorder="1" applyAlignment="1" applyProtection="1">
      <alignment horizontal="center" vertical="center" shrinkToFit="1"/>
      <protection locked="0"/>
    </xf>
    <xf numFmtId="176" fontId="3" fillId="0" borderId="32" xfId="1" applyNumberFormat="1" applyFont="1" applyBorder="1" applyAlignment="1" applyProtection="1">
      <alignment horizontal="center" vertical="center" shrinkToFit="1"/>
      <protection locked="0"/>
    </xf>
    <xf numFmtId="176" fontId="3" fillId="0" borderId="1" xfId="1" applyNumberFormat="1" applyFont="1" applyBorder="1" applyAlignment="1">
      <alignment horizontal="center" vertical="center" shrinkToFit="1"/>
    </xf>
    <xf numFmtId="176" fontId="5" fillId="3" borderId="4" xfId="1" applyNumberFormat="1" applyFont="1" applyFill="1" applyBorder="1" applyAlignment="1">
      <alignment horizontal="center" vertical="center" shrinkToFit="1"/>
    </xf>
    <xf numFmtId="0" fontId="0" fillId="0" borderId="9" xfId="0" applyBorder="1" applyAlignment="1">
      <alignment horizontal="center" vertical="center"/>
    </xf>
    <xf numFmtId="176" fontId="3" fillId="0" borderId="22" xfId="1" applyNumberFormat="1" applyFont="1" applyBorder="1" applyAlignment="1" applyProtection="1">
      <alignment horizontal="center" vertical="center" shrinkToFit="1"/>
    </xf>
    <xf numFmtId="176" fontId="3" fillId="0" borderId="16" xfId="1" applyNumberFormat="1" applyFont="1" applyBorder="1" applyAlignment="1" applyProtection="1">
      <alignment horizontal="center" vertical="center" shrinkToFit="1"/>
    </xf>
    <xf numFmtId="176" fontId="3" fillId="0" borderId="26" xfId="1" applyNumberFormat="1" applyFont="1" applyBorder="1" applyAlignment="1" applyProtection="1">
      <alignment horizontal="center" vertical="center" shrinkToFit="1"/>
    </xf>
    <xf numFmtId="176" fontId="3" fillId="0" borderId="34" xfId="1" applyNumberFormat="1" applyFont="1" applyBorder="1" applyAlignment="1" applyProtection="1">
      <alignment horizontal="center" vertical="center" shrinkToFit="1"/>
    </xf>
    <xf numFmtId="176" fontId="5" fillId="2" borderId="22" xfId="1" applyNumberFormat="1" applyFont="1" applyFill="1" applyBorder="1" applyAlignment="1">
      <alignment horizontal="center" vertical="center" shrinkToFit="1"/>
    </xf>
    <xf numFmtId="176" fontId="5" fillId="2" borderId="24" xfId="1" applyNumberFormat="1" applyFont="1" applyFill="1" applyBorder="1" applyAlignment="1">
      <alignment horizontal="center" vertical="center" shrinkToFit="1"/>
    </xf>
    <xf numFmtId="176" fontId="5" fillId="2" borderId="74" xfId="1" applyNumberFormat="1" applyFont="1" applyFill="1" applyBorder="1" applyAlignment="1">
      <alignment horizontal="center" vertical="center" shrinkToFit="1"/>
    </xf>
    <xf numFmtId="176" fontId="5" fillId="2" borderId="70" xfId="1" applyNumberFormat="1" applyFont="1" applyFill="1" applyBorder="1" applyAlignment="1">
      <alignment horizontal="center" vertical="center" shrinkToFit="1"/>
    </xf>
    <xf numFmtId="176" fontId="5" fillId="3" borderId="58" xfId="1" applyNumberFormat="1" applyFont="1" applyFill="1" applyBorder="1" applyAlignment="1">
      <alignment horizontal="center" vertical="center" shrinkToFit="1"/>
    </xf>
    <xf numFmtId="176" fontId="5" fillId="3" borderId="57" xfId="1" applyNumberFormat="1" applyFont="1" applyFill="1" applyBorder="1" applyAlignment="1">
      <alignment horizontal="center" vertical="center" shrinkToFit="1"/>
    </xf>
    <xf numFmtId="176" fontId="5" fillId="3" borderId="76" xfId="1" applyNumberFormat="1" applyFont="1" applyFill="1" applyBorder="1" applyAlignment="1">
      <alignment horizontal="center" vertical="center" shrinkToFit="1"/>
    </xf>
    <xf numFmtId="176" fontId="5" fillId="3" borderId="104" xfId="1" applyNumberFormat="1" applyFont="1" applyFill="1" applyBorder="1" applyAlignment="1">
      <alignment horizontal="center" vertical="center" shrinkToFit="1"/>
    </xf>
    <xf numFmtId="176" fontId="5" fillId="3" borderId="55" xfId="1" applyNumberFormat="1" applyFont="1" applyFill="1" applyBorder="1" applyAlignment="1">
      <alignment horizontal="center" vertical="center" shrinkToFit="1"/>
    </xf>
    <xf numFmtId="176" fontId="5" fillId="3" borderId="105" xfId="1" applyNumberFormat="1" applyFont="1" applyFill="1" applyBorder="1" applyAlignment="1">
      <alignment horizontal="center" vertical="center" shrinkToFit="1"/>
    </xf>
    <xf numFmtId="176" fontId="5" fillId="2" borderId="58" xfId="1" applyNumberFormat="1" applyFont="1" applyFill="1" applyBorder="1" applyAlignment="1" applyProtection="1">
      <alignment horizontal="center" vertical="center" shrinkToFit="1"/>
      <protection locked="0"/>
    </xf>
    <xf numFmtId="176" fontId="5" fillId="2" borderId="57" xfId="1" applyNumberFormat="1" applyFont="1" applyFill="1" applyBorder="1" applyAlignment="1" applyProtection="1">
      <alignment horizontal="center" vertical="center" shrinkToFit="1"/>
      <protection locked="0"/>
    </xf>
    <xf numFmtId="176" fontId="5" fillId="2" borderId="76" xfId="1" applyNumberFormat="1" applyFont="1" applyFill="1" applyBorder="1" applyAlignment="1" applyProtection="1">
      <alignment horizontal="center" vertical="center" shrinkToFit="1"/>
      <protection locked="0"/>
    </xf>
    <xf numFmtId="176" fontId="5" fillId="2" borderId="72" xfId="1" applyNumberFormat="1" applyFont="1" applyFill="1" applyBorder="1" applyAlignment="1" applyProtection="1">
      <alignment horizontal="center" vertical="center" shrinkToFit="1"/>
      <protection locked="0"/>
    </xf>
    <xf numFmtId="176" fontId="3" fillId="0" borderId="71" xfId="1" applyNumberFormat="1" applyFont="1" applyBorder="1" applyAlignment="1">
      <alignment horizontal="center" vertical="center" shrinkToFit="1"/>
    </xf>
    <xf numFmtId="176" fontId="3" fillId="0" borderId="51" xfId="1" applyNumberFormat="1" applyFont="1" applyBorder="1" applyAlignment="1" applyProtection="1">
      <alignment horizontal="center" vertical="center" shrinkToFit="1"/>
      <protection locked="0"/>
    </xf>
    <xf numFmtId="176" fontId="3" fillId="0" borderId="52" xfId="1" applyNumberFormat="1" applyFont="1" applyBorder="1" applyAlignment="1" applyProtection="1">
      <alignment horizontal="center" vertical="center" shrinkToFit="1"/>
      <protection locked="0"/>
    </xf>
    <xf numFmtId="176" fontId="3" fillId="0" borderId="75" xfId="1" applyNumberFormat="1" applyFont="1" applyBorder="1" applyAlignment="1" applyProtection="1">
      <alignment horizontal="center" vertical="center" shrinkToFit="1"/>
      <protection locked="0"/>
    </xf>
    <xf numFmtId="176" fontId="3" fillId="0" borderId="71" xfId="1" applyNumberFormat="1" applyFont="1" applyBorder="1" applyAlignment="1" applyProtection="1">
      <alignment horizontal="center" vertical="center" shrinkToFit="1"/>
      <protection locked="0"/>
    </xf>
    <xf numFmtId="176" fontId="3" fillId="0" borderId="78" xfId="1" applyNumberFormat="1" applyFont="1" applyBorder="1" applyAlignment="1">
      <alignment horizontal="center" vertical="center" shrinkToFit="1"/>
    </xf>
    <xf numFmtId="176" fontId="3" fillId="0" borderId="50" xfId="1" applyNumberFormat="1" applyFont="1" applyBorder="1" applyAlignment="1" applyProtection="1">
      <alignment horizontal="center" vertical="center" shrinkToFit="1"/>
      <protection locked="0"/>
    </xf>
    <xf numFmtId="0" fontId="0" fillId="0" borderId="0" xfId="0" applyBorder="1" applyAlignment="1" applyProtection="1">
      <alignment horizontal="center" vertical="center"/>
      <protection locked="0"/>
    </xf>
    <xf numFmtId="176" fontId="3" fillId="0" borderId="19" xfId="1" applyNumberFormat="1" applyFont="1" applyBorder="1" applyAlignment="1">
      <alignment horizontal="center" vertical="center" shrinkToFit="1"/>
    </xf>
    <xf numFmtId="176" fontId="3" fillId="0" borderId="20" xfId="1" applyNumberFormat="1" applyFont="1" applyBorder="1" applyAlignment="1">
      <alignment horizontal="center" vertical="center" shrinkToFit="1"/>
    </xf>
    <xf numFmtId="176" fontId="3" fillId="0" borderId="21" xfId="1" applyNumberFormat="1" applyFont="1" applyBorder="1" applyAlignment="1">
      <alignment horizontal="center" vertical="center" shrinkToFit="1"/>
    </xf>
    <xf numFmtId="176" fontId="5" fillId="3" borderId="108" xfId="1" applyNumberFormat="1" applyFont="1" applyFill="1" applyBorder="1" applyAlignment="1">
      <alignment horizontal="center" vertical="center" shrinkToFit="1"/>
    </xf>
    <xf numFmtId="176" fontId="3" fillId="0" borderId="110" xfId="1" applyNumberFormat="1" applyFont="1" applyBorder="1" applyAlignment="1">
      <alignment horizontal="center" vertical="center" shrinkToFit="1"/>
    </xf>
    <xf numFmtId="176" fontId="3" fillId="0" borderId="111" xfId="1" applyNumberFormat="1" applyFont="1" applyBorder="1" applyAlignment="1">
      <alignment horizontal="center" vertical="center" shrinkToFit="1"/>
    </xf>
    <xf numFmtId="176" fontId="3" fillId="0" borderId="75" xfId="1" applyNumberFormat="1" applyFont="1" applyBorder="1" applyAlignment="1" applyProtection="1">
      <alignment horizontal="center" vertical="center" shrinkToFit="1"/>
    </xf>
    <xf numFmtId="176" fontId="3" fillId="0" borderId="38" xfId="1" applyNumberFormat="1" applyFont="1" applyBorder="1" applyAlignment="1" applyProtection="1">
      <alignment horizontal="center" vertical="center" shrinkToFit="1"/>
    </xf>
    <xf numFmtId="176" fontId="3" fillId="0" borderId="13" xfId="1" applyNumberFormat="1" applyFont="1" applyBorder="1" applyAlignment="1" applyProtection="1">
      <alignment horizontal="center" vertical="center" shrinkToFit="1"/>
      <protection locked="0"/>
    </xf>
    <xf numFmtId="176" fontId="5" fillId="3" borderId="72" xfId="1" applyNumberFormat="1" applyFont="1" applyFill="1" applyBorder="1" applyAlignment="1">
      <alignment horizontal="center" vertical="center" shrinkToFit="1"/>
    </xf>
    <xf numFmtId="176" fontId="5" fillId="2" borderId="23" xfId="1" applyNumberFormat="1" applyFont="1" applyFill="1" applyBorder="1" applyAlignment="1">
      <alignment horizontal="center" vertical="center" shrinkToFit="1"/>
    </xf>
    <xf numFmtId="176" fontId="5" fillId="3" borderId="71" xfId="1" applyNumberFormat="1" applyFont="1" applyFill="1" applyBorder="1" applyAlignment="1">
      <alignment horizontal="center" vertical="center" shrinkToFit="1"/>
    </xf>
    <xf numFmtId="176" fontId="3" fillId="0" borderId="3" xfId="1" applyNumberFormat="1" applyFont="1" applyBorder="1" applyAlignment="1">
      <alignment horizontal="center" vertical="center" shrinkToFit="1"/>
    </xf>
    <xf numFmtId="176" fontId="7" fillId="0" borderId="44" xfId="1" applyNumberFormat="1" applyFont="1" applyBorder="1" applyAlignment="1" applyProtection="1">
      <alignment horizontal="center" vertical="center" shrinkToFit="1"/>
      <protection locked="0"/>
    </xf>
    <xf numFmtId="176" fontId="7" fillId="0" borderId="46" xfId="1" applyNumberFormat="1" applyFont="1" applyBorder="1" applyAlignment="1" applyProtection="1">
      <alignment horizontal="center" vertical="center" shrinkToFit="1"/>
      <protection locked="0"/>
    </xf>
    <xf numFmtId="176" fontId="7" fillId="0" borderId="22" xfId="1" applyNumberFormat="1" applyFont="1" applyBorder="1" applyAlignment="1" applyProtection="1">
      <alignment horizontal="center" vertical="center" shrinkToFit="1"/>
      <protection locked="0"/>
    </xf>
    <xf numFmtId="176" fontId="7" fillId="0" borderId="24" xfId="1" applyNumberFormat="1" applyFont="1" applyBorder="1" applyAlignment="1" applyProtection="1">
      <alignment horizontal="center" vertical="center" shrinkToFit="1"/>
      <protection locked="0"/>
    </xf>
    <xf numFmtId="176" fontId="7" fillId="0" borderId="74" xfId="1" applyNumberFormat="1" applyFont="1" applyBorder="1" applyAlignment="1" applyProtection="1">
      <alignment horizontal="center" vertical="center" shrinkToFit="1"/>
      <protection locked="0"/>
    </xf>
    <xf numFmtId="176" fontId="7" fillId="0" borderId="70" xfId="1" applyNumberFormat="1" applyFont="1" applyBorder="1" applyAlignment="1" applyProtection="1">
      <alignment horizontal="center" vertical="center" shrinkToFit="1"/>
      <protection locked="0"/>
    </xf>
    <xf numFmtId="176" fontId="7" fillId="0" borderId="16" xfId="1" applyNumberFormat="1" applyFont="1" applyBorder="1" applyAlignment="1" applyProtection="1">
      <alignment horizontal="center" vertical="center" shrinkToFit="1"/>
      <protection locked="0"/>
    </xf>
    <xf numFmtId="176" fontId="7" fillId="0" borderId="17" xfId="1" applyNumberFormat="1" applyFont="1" applyBorder="1" applyAlignment="1" applyProtection="1">
      <alignment horizontal="center" vertical="center" shrinkToFit="1"/>
      <protection locked="0"/>
    </xf>
    <xf numFmtId="176" fontId="7" fillId="0" borderId="38" xfId="1" applyNumberFormat="1" applyFont="1" applyBorder="1" applyAlignment="1" applyProtection="1">
      <alignment horizontal="center" vertical="center" shrinkToFit="1"/>
      <protection locked="0"/>
    </xf>
    <xf numFmtId="176" fontId="7" fillId="0" borderId="39" xfId="1" applyNumberFormat="1" applyFont="1" applyBorder="1" applyAlignment="1" applyProtection="1">
      <alignment horizontal="center" vertical="center" shrinkToFit="1"/>
      <protection locked="0"/>
    </xf>
    <xf numFmtId="176" fontId="7" fillId="0" borderId="26" xfId="1" applyNumberFormat="1" applyFont="1" applyBorder="1" applyAlignment="1" applyProtection="1">
      <alignment horizontal="center" vertical="center" shrinkToFit="1"/>
      <protection locked="0"/>
    </xf>
    <xf numFmtId="176" fontId="7" fillId="0" borderId="28" xfId="1" applyNumberFormat="1" applyFont="1" applyBorder="1" applyAlignment="1" applyProtection="1">
      <alignment horizontal="center" vertical="center" shrinkToFit="1"/>
      <protection locked="0"/>
    </xf>
    <xf numFmtId="176" fontId="7" fillId="0" borderId="40" xfId="1" applyNumberFormat="1" applyFont="1" applyBorder="1" applyAlignment="1" applyProtection="1">
      <alignment horizontal="center" vertical="center" shrinkToFit="1"/>
      <protection locked="0"/>
    </xf>
    <xf numFmtId="176" fontId="7" fillId="0" borderId="41" xfId="1" applyNumberFormat="1" applyFont="1" applyBorder="1" applyAlignment="1" applyProtection="1">
      <alignment horizontal="center" vertical="center" shrinkToFit="1"/>
      <protection locked="0"/>
    </xf>
    <xf numFmtId="176" fontId="7" fillId="0" borderId="87" xfId="1" applyNumberFormat="1" applyFont="1" applyBorder="1" applyAlignment="1" applyProtection="1">
      <alignment horizontal="center" vertical="center" shrinkToFit="1"/>
      <protection locked="0"/>
    </xf>
    <xf numFmtId="176" fontId="7" fillId="0" borderId="88" xfId="1" applyNumberFormat="1" applyFont="1" applyBorder="1" applyAlignment="1" applyProtection="1">
      <alignment horizontal="center" vertical="center" shrinkToFit="1"/>
      <protection locked="0"/>
    </xf>
    <xf numFmtId="176" fontId="7" fillId="0" borderId="34" xfId="1" applyNumberFormat="1" applyFont="1" applyBorder="1" applyAlignment="1" applyProtection="1">
      <alignment horizontal="center" vertical="center" shrinkToFit="1"/>
      <protection locked="0"/>
    </xf>
    <xf numFmtId="176" fontId="7" fillId="0" borderId="35" xfId="1" applyNumberFormat="1" applyFont="1" applyBorder="1" applyAlignment="1" applyProtection="1">
      <alignment horizontal="center" vertical="center" shrinkToFit="1"/>
      <protection locked="0"/>
    </xf>
    <xf numFmtId="176" fontId="7" fillId="0" borderId="13" xfId="1" applyNumberFormat="1" applyFont="1" applyBorder="1" applyAlignment="1" applyProtection="1">
      <alignment horizontal="center" vertical="center" shrinkToFit="1"/>
      <protection locked="0"/>
    </xf>
    <xf numFmtId="176" fontId="7" fillId="0" borderId="51" xfId="1" applyNumberFormat="1" applyFont="1" applyBorder="1" applyAlignment="1" applyProtection="1">
      <alignment horizontal="center" vertical="center" shrinkToFit="1"/>
      <protection locked="0"/>
    </xf>
    <xf numFmtId="176" fontId="7" fillId="0" borderId="52" xfId="1" applyNumberFormat="1" applyFont="1" applyBorder="1" applyAlignment="1" applyProtection="1">
      <alignment horizontal="center" vertical="center" shrinkToFit="1"/>
      <protection locked="0"/>
    </xf>
    <xf numFmtId="176" fontId="7" fillId="0" borderId="45" xfId="1" applyNumberFormat="1" applyFont="1" applyBorder="1" applyAlignment="1" applyProtection="1">
      <alignment horizontal="center" vertical="center" shrinkToFit="1"/>
      <protection locked="0"/>
    </xf>
    <xf numFmtId="176" fontId="7" fillId="0" borderId="23" xfId="1" applyNumberFormat="1" applyFont="1" applyBorder="1" applyAlignment="1" applyProtection="1">
      <alignment horizontal="center" vertical="center" shrinkToFit="1"/>
      <protection locked="0"/>
    </xf>
    <xf numFmtId="176" fontId="7" fillId="0" borderId="10" xfId="1" applyNumberFormat="1" applyFont="1" applyBorder="1" applyAlignment="1" applyProtection="1">
      <alignment horizontal="center" vertical="center" shrinkToFit="1"/>
      <protection locked="0"/>
    </xf>
    <xf numFmtId="176" fontId="7" fillId="0" borderId="27" xfId="1" applyNumberFormat="1" applyFont="1" applyBorder="1" applyAlignment="1" applyProtection="1">
      <alignment horizontal="center" vertical="center" shrinkToFit="1"/>
      <protection locked="0"/>
    </xf>
    <xf numFmtId="176" fontId="7" fillId="0" borderId="90" xfId="1" applyNumberFormat="1" applyFont="1" applyBorder="1" applyAlignment="1" applyProtection="1">
      <alignment horizontal="center" vertical="center" shrinkToFit="1"/>
      <protection locked="0"/>
    </xf>
    <xf numFmtId="176" fontId="7" fillId="0" borderId="32" xfId="1" applyNumberFormat="1" applyFont="1" applyBorder="1" applyAlignment="1" applyProtection="1">
      <alignment horizontal="center" vertical="center" shrinkToFit="1"/>
      <protection locked="0"/>
    </xf>
    <xf numFmtId="176" fontId="7" fillId="0" borderId="50" xfId="1" applyNumberFormat="1" applyFont="1" applyBorder="1" applyAlignment="1" applyProtection="1">
      <alignment horizontal="center" vertical="center" shrinkToFit="1"/>
      <protection locked="0"/>
    </xf>
    <xf numFmtId="176" fontId="3" fillId="0" borderId="113" xfId="1" applyNumberFormat="1" applyFont="1" applyBorder="1" applyAlignment="1">
      <alignment horizontal="center" vertical="center" shrinkToFit="1"/>
    </xf>
    <xf numFmtId="176" fontId="3" fillId="0" borderId="114" xfId="1" applyNumberFormat="1" applyFont="1" applyBorder="1" applyAlignment="1">
      <alignment horizontal="center" vertical="center" shrinkToFit="1"/>
    </xf>
    <xf numFmtId="176" fontId="3" fillId="0" borderId="115" xfId="1" applyNumberFormat="1" applyFont="1" applyBorder="1" applyAlignment="1">
      <alignment horizontal="center" vertical="center" shrinkToFit="1"/>
    </xf>
    <xf numFmtId="176" fontId="3" fillId="0" borderId="116" xfId="1" applyNumberFormat="1" applyFont="1" applyBorder="1" applyAlignment="1">
      <alignment horizontal="center" vertical="center" shrinkToFit="1"/>
    </xf>
    <xf numFmtId="176" fontId="5" fillId="3" borderId="112" xfId="1" applyNumberFormat="1" applyFont="1" applyFill="1" applyBorder="1" applyAlignment="1">
      <alignment horizontal="center" vertical="center" shrinkToFit="1"/>
    </xf>
    <xf numFmtId="176" fontId="3" fillId="0" borderId="3" xfId="1" applyNumberFormat="1" applyFont="1" applyBorder="1" applyAlignment="1">
      <alignment horizontal="center" vertical="center" shrinkToFit="1"/>
    </xf>
    <xf numFmtId="176" fontId="5" fillId="3" borderId="71" xfId="1" applyNumberFormat="1" applyFont="1" applyFill="1" applyBorder="1" applyAlignment="1">
      <alignment horizontal="center" vertical="center" shrinkToFit="1"/>
    </xf>
    <xf numFmtId="176" fontId="5" fillId="3" borderId="72" xfId="1" applyNumberFormat="1" applyFont="1" applyFill="1" applyBorder="1" applyAlignment="1">
      <alignment horizontal="center" vertical="center" shrinkToFit="1"/>
    </xf>
    <xf numFmtId="176" fontId="5" fillId="2" borderId="23" xfId="1" applyNumberFormat="1" applyFont="1" applyFill="1" applyBorder="1" applyAlignment="1">
      <alignment horizontal="center" vertical="center" shrinkToFit="1"/>
    </xf>
    <xf numFmtId="176" fontId="7" fillId="0" borderId="86" xfId="1" applyNumberFormat="1" applyFont="1" applyBorder="1" applyAlignment="1" applyProtection="1">
      <alignment horizontal="center" vertical="center" shrinkToFit="1"/>
      <protection locked="0"/>
    </xf>
    <xf numFmtId="176" fontId="7" fillId="0" borderId="37" xfId="1" applyNumberFormat="1" applyFont="1" applyBorder="1" applyAlignment="1" applyProtection="1">
      <alignment horizontal="center" vertical="center" shrinkToFit="1"/>
      <protection locked="0"/>
    </xf>
    <xf numFmtId="176" fontId="3" fillId="0" borderId="3" xfId="1" applyNumberFormat="1" applyFont="1" applyBorder="1" applyAlignment="1">
      <alignment horizontal="center" vertical="center" shrinkToFit="1"/>
    </xf>
    <xf numFmtId="176" fontId="5" fillId="3" borderId="71" xfId="1" applyNumberFormat="1" applyFont="1" applyFill="1" applyBorder="1" applyAlignment="1">
      <alignment horizontal="center" vertical="center" shrinkToFit="1"/>
    </xf>
    <xf numFmtId="176" fontId="5" fillId="3" borderId="72" xfId="1" applyNumberFormat="1" applyFont="1" applyFill="1" applyBorder="1" applyAlignment="1">
      <alignment horizontal="center" vertical="center" shrinkToFit="1"/>
    </xf>
    <xf numFmtId="176" fontId="5" fillId="2" borderId="23" xfId="1" applyNumberFormat="1" applyFont="1" applyFill="1" applyBorder="1" applyAlignment="1">
      <alignment horizontal="center" vertical="center" shrinkToFit="1"/>
    </xf>
    <xf numFmtId="176" fontId="5" fillId="3" borderId="72" xfId="1" applyNumberFormat="1" applyFont="1" applyFill="1" applyBorder="1" applyAlignment="1">
      <alignment horizontal="center" vertical="center" shrinkToFit="1"/>
    </xf>
    <xf numFmtId="176" fontId="5" fillId="3" borderId="71" xfId="1" applyNumberFormat="1" applyFont="1" applyFill="1" applyBorder="1" applyAlignment="1">
      <alignment horizontal="center" vertical="center" shrinkToFit="1"/>
    </xf>
    <xf numFmtId="176" fontId="7" fillId="0" borderId="43" xfId="1" applyNumberFormat="1" applyFont="1" applyBorder="1" applyAlignment="1" applyProtection="1">
      <alignment horizontal="center" vertical="center" shrinkToFit="1"/>
      <protection locked="0"/>
    </xf>
    <xf numFmtId="176" fontId="7" fillId="0" borderId="48" xfId="1" applyNumberFormat="1" applyFont="1" applyBorder="1" applyAlignment="1" applyProtection="1">
      <alignment horizontal="center" vertical="center" shrinkToFit="1"/>
      <protection locked="0"/>
    </xf>
    <xf numFmtId="176" fontId="7" fillId="0" borderId="89" xfId="1" applyNumberFormat="1" applyFont="1" applyBorder="1" applyAlignment="1" applyProtection="1">
      <alignment horizontal="center" vertical="center" shrinkToFit="1"/>
      <protection locked="0"/>
    </xf>
    <xf numFmtId="176" fontId="7" fillId="0" borderId="31" xfId="1" applyNumberFormat="1" applyFont="1" applyBorder="1" applyAlignment="1" applyProtection="1">
      <alignment horizontal="center" vertical="center" shrinkToFit="1"/>
      <protection locked="0"/>
    </xf>
    <xf numFmtId="176" fontId="7" fillId="0" borderId="75" xfId="1" applyNumberFormat="1" applyFont="1" applyBorder="1" applyAlignment="1" applyProtection="1">
      <alignment horizontal="center" vertical="center" shrinkToFit="1"/>
      <protection locked="0"/>
    </xf>
    <xf numFmtId="176" fontId="7" fillId="0" borderId="71" xfId="1" applyNumberFormat="1" applyFont="1" applyBorder="1" applyAlignment="1" applyProtection="1">
      <alignment horizontal="center" vertical="center" shrinkToFit="1"/>
      <protection locked="0"/>
    </xf>
    <xf numFmtId="0" fontId="4" fillId="4" borderId="5" xfId="0" applyFont="1" applyFill="1" applyBorder="1" applyAlignment="1" applyProtection="1">
      <alignment horizontal="center" vertical="center"/>
      <protection locked="0"/>
    </xf>
    <xf numFmtId="0" fontId="4" fillId="4" borderId="6" xfId="0" applyFont="1" applyFill="1" applyBorder="1" applyAlignment="1" applyProtection="1">
      <alignment horizontal="center" vertical="center"/>
      <protection locked="0"/>
    </xf>
    <xf numFmtId="0" fontId="4" fillId="4" borderId="7" xfId="0" applyFont="1" applyFill="1" applyBorder="1" applyAlignment="1" applyProtection="1">
      <alignment horizontal="center" vertical="center"/>
      <protection locked="0"/>
    </xf>
    <xf numFmtId="0" fontId="4" fillId="4" borderId="5" xfId="0" applyFont="1" applyFill="1" applyBorder="1" applyAlignment="1">
      <alignment horizontal="center" vertical="center"/>
    </xf>
    <xf numFmtId="0" fontId="4" fillId="4" borderId="6" xfId="0" applyFont="1" applyFill="1" applyBorder="1" applyAlignment="1">
      <alignment horizontal="center"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106" xfId="0" applyBorder="1" applyAlignment="1">
      <alignment horizontal="right" vertical="center"/>
    </xf>
    <xf numFmtId="0" fontId="0" fillId="0" borderId="106" xfId="0" applyBorder="1" applyAlignment="1" applyProtection="1">
      <alignment horizontal="center" vertical="center"/>
      <protection locked="0"/>
    </xf>
    <xf numFmtId="0" fontId="0" fillId="0" borderId="60" xfId="0" applyBorder="1" applyAlignment="1">
      <alignment horizontal="right" vertical="center"/>
    </xf>
    <xf numFmtId="0" fontId="0" fillId="0" borderId="60" xfId="0" applyBorder="1" applyAlignment="1" applyProtection="1">
      <alignment horizontal="center" vertical="center"/>
      <protection locked="0"/>
    </xf>
    <xf numFmtId="0" fontId="0" fillId="2" borderId="109" xfId="0" applyFill="1" applyBorder="1" applyAlignment="1">
      <alignment horizontal="center" vertical="center" wrapText="1"/>
    </xf>
    <xf numFmtId="0" fontId="0" fillId="2" borderId="97" xfId="0" applyFill="1" applyBorder="1" applyAlignment="1">
      <alignment horizontal="center" vertical="center" wrapText="1"/>
    </xf>
    <xf numFmtId="0" fontId="0" fillId="2" borderId="20" xfId="0" applyFill="1" applyBorder="1" applyAlignment="1">
      <alignment horizontal="center" vertical="center" wrapText="1"/>
    </xf>
    <xf numFmtId="0" fontId="0" fillId="2" borderId="82" xfId="0" applyFill="1" applyBorder="1" applyAlignment="1">
      <alignment horizontal="center" vertical="center" wrapText="1"/>
    </xf>
    <xf numFmtId="0" fontId="0" fillId="2" borderId="21" xfId="0" applyFill="1" applyBorder="1" applyAlignment="1">
      <alignment horizontal="center" vertical="center" wrapText="1"/>
    </xf>
    <xf numFmtId="0" fontId="0" fillId="2" borderId="83" xfId="0" applyFill="1" applyBorder="1" applyAlignment="1">
      <alignment horizontal="center" vertical="center" wrapText="1"/>
    </xf>
    <xf numFmtId="0" fontId="5" fillId="3" borderId="63" xfId="0" applyFont="1" applyFill="1" applyBorder="1" applyAlignment="1">
      <alignment horizontal="center" vertical="center" wrapText="1"/>
    </xf>
    <xf numFmtId="0" fontId="5" fillId="3" borderId="62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 wrapText="1"/>
    </xf>
    <xf numFmtId="0" fontId="5" fillId="3" borderId="69" xfId="0" applyFont="1" applyFill="1" applyBorder="1" applyAlignment="1">
      <alignment horizontal="center" vertical="center" wrapText="1"/>
    </xf>
    <xf numFmtId="0" fontId="5" fillId="3" borderId="77" xfId="0" applyFont="1" applyFill="1" applyBorder="1" applyAlignment="1">
      <alignment horizontal="center" vertical="center" wrapText="1"/>
    </xf>
    <xf numFmtId="0" fontId="5" fillId="3" borderId="78" xfId="0" applyFont="1" applyFill="1" applyBorder="1" applyAlignment="1">
      <alignment horizontal="center" vertical="center" wrapText="1"/>
    </xf>
    <xf numFmtId="0" fontId="5" fillId="3" borderId="73" xfId="0" applyFont="1" applyFill="1" applyBorder="1" applyAlignment="1">
      <alignment horizontal="center" vertical="center"/>
    </xf>
    <xf numFmtId="0" fontId="5" fillId="3" borderId="81" xfId="0" applyFont="1" applyFill="1" applyBorder="1" applyAlignment="1">
      <alignment horizontal="center" vertical="center"/>
    </xf>
    <xf numFmtId="0" fontId="5" fillId="3" borderId="69" xfId="0" applyFont="1" applyFill="1" applyBorder="1" applyAlignment="1">
      <alignment horizontal="center" vertical="center"/>
    </xf>
    <xf numFmtId="0" fontId="5" fillId="3" borderId="2" xfId="0" applyFont="1" applyFill="1" applyBorder="1" applyAlignment="1">
      <alignment horizontal="center" vertical="center" wrapText="1"/>
    </xf>
    <xf numFmtId="0" fontId="5" fillId="3" borderId="4" xfId="0" applyFont="1" applyFill="1" applyBorder="1" applyAlignment="1">
      <alignment horizontal="center" vertical="center"/>
    </xf>
    <xf numFmtId="0" fontId="5" fillId="3" borderId="11" xfId="0" applyFont="1" applyFill="1" applyBorder="1" applyAlignment="1">
      <alignment horizontal="center" vertical="center" wrapText="1"/>
    </xf>
    <xf numFmtId="0" fontId="5" fillId="3" borderId="18" xfId="0" applyFont="1" applyFill="1" applyBorder="1" applyAlignment="1">
      <alignment horizontal="center" vertical="center"/>
    </xf>
    <xf numFmtId="0" fontId="5" fillId="3" borderId="29" xfId="0" applyFont="1" applyFill="1" applyBorder="1" applyAlignment="1">
      <alignment horizontal="center" vertical="center"/>
    </xf>
    <xf numFmtId="0" fontId="5" fillId="3" borderId="85" xfId="0" applyFont="1" applyFill="1" applyBorder="1" applyAlignment="1">
      <alignment horizontal="center" vertical="center"/>
    </xf>
    <xf numFmtId="0" fontId="5" fillId="3" borderId="70" xfId="0" applyFont="1" applyFill="1" applyBorder="1" applyAlignment="1">
      <alignment horizontal="center" vertical="center"/>
    </xf>
    <xf numFmtId="0" fontId="5" fillId="3" borderId="41" xfId="0" applyFont="1" applyFill="1" applyBorder="1" applyAlignment="1">
      <alignment horizontal="center" vertical="center"/>
    </xf>
    <xf numFmtId="0" fontId="5" fillId="3" borderId="15" xfId="0" applyFont="1" applyFill="1" applyBorder="1" applyAlignment="1">
      <alignment horizontal="center" vertical="center"/>
    </xf>
    <xf numFmtId="0" fontId="5" fillId="3" borderId="12" xfId="0" applyFont="1" applyFill="1" applyBorder="1" applyAlignment="1">
      <alignment horizontal="center" vertical="center"/>
    </xf>
    <xf numFmtId="0" fontId="5" fillId="3" borderId="22" xfId="0" applyFont="1" applyFill="1" applyBorder="1" applyAlignment="1">
      <alignment horizontal="center" vertical="center"/>
    </xf>
    <xf numFmtId="0" fontId="5" fillId="3" borderId="25" xfId="0" applyFont="1" applyFill="1" applyBorder="1" applyAlignment="1">
      <alignment horizontal="center" vertical="center"/>
    </xf>
    <xf numFmtId="0" fontId="5" fillId="3" borderId="26" xfId="0" applyFont="1" applyFill="1" applyBorder="1" applyAlignment="1">
      <alignment horizontal="center" vertical="center"/>
    </xf>
    <xf numFmtId="0" fontId="5" fillId="3" borderId="30" xfId="0" applyFont="1" applyFill="1" applyBorder="1" applyAlignment="1">
      <alignment horizontal="center" vertical="center"/>
    </xf>
    <xf numFmtId="0" fontId="5" fillId="3" borderId="66" xfId="0" applyFont="1" applyFill="1" applyBorder="1" applyAlignment="1">
      <alignment horizontal="center" vertical="center"/>
    </xf>
    <xf numFmtId="0" fontId="5" fillId="3" borderId="67" xfId="0" applyFont="1" applyFill="1" applyBorder="1" applyAlignment="1">
      <alignment horizontal="center" vertical="center"/>
    </xf>
    <xf numFmtId="0" fontId="5" fillId="3" borderId="64" xfId="0" applyFont="1" applyFill="1" applyBorder="1" applyAlignment="1">
      <alignment horizontal="center" vertical="center"/>
    </xf>
    <xf numFmtId="0" fontId="5" fillId="3" borderId="65" xfId="0" applyFont="1" applyFill="1" applyBorder="1" applyAlignment="1">
      <alignment horizontal="center" vertical="center"/>
    </xf>
    <xf numFmtId="0" fontId="5" fillId="3" borderId="98" xfId="0" applyFont="1" applyFill="1" applyBorder="1" applyAlignment="1">
      <alignment horizontal="center" vertical="center"/>
    </xf>
    <xf numFmtId="176" fontId="3" fillId="0" borderId="47" xfId="1" applyNumberFormat="1" applyFont="1" applyBorder="1" applyAlignment="1">
      <alignment horizontal="center" vertical="center" shrinkToFit="1"/>
    </xf>
    <xf numFmtId="176" fontId="3" fillId="0" borderId="48" xfId="1" applyNumberFormat="1" applyFont="1" applyBorder="1" applyAlignment="1">
      <alignment horizontal="center" vertical="center" shrinkToFit="1"/>
    </xf>
    <xf numFmtId="176" fontId="3" fillId="0" borderId="5" xfId="1" applyNumberFormat="1" applyFont="1" applyBorder="1" applyAlignment="1" applyProtection="1">
      <alignment horizontal="center" vertical="center" shrinkToFit="1"/>
    </xf>
    <xf numFmtId="176" fontId="3" fillId="0" borderId="84" xfId="1" applyNumberFormat="1" applyFont="1" applyBorder="1" applyAlignment="1" applyProtection="1">
      <alignment horizontal="center" vertical="center" shrinkToFit="1"/>
    </xf>
    <xf numFmtId="0" fontId="0" fillId="0" borderId="5" xfId="0" applyBorder="1" applyAlignment="1">
      <alignment horizontal="center" vertical="center"/>
    </xf>
    <xf numFmtId="0" fontId="0" fillId="0" borderId="84" xfId="0" applyBorder="1" applyAlignment="1">
      <alignment horizontal="center" vertical="center"/>
    </xf>
    <xf numFmtId="176" fontId="3" fillId="0" borderId="61" xfId="1" applyNumberFormat="1" applyFont="1" applyBorder="1" applyAlignment="1">
      <alignment horizontal="center" vertical="center" shrinkToFit="1"/>
    </xf>
    <xf numFmtId="176" fontId="3" fillId="0" borderId="86" xfId="1" applyNumberFormat="1" applyFont="1" applyBorder="1" applyAlignment="1">
      <alignment horizontal="center" vertical="center" shrinkToFit="1"/>
    </xf>
    <xf numFmtId="176" fontId="3" fillId="0" borderId="20" xfId="1" applyNumberFormat="1" applyFont="1" applyBorder="1" applyAlignment="1" applyProtection="1">
      <alignment horizontal="center" vertical="center" shrinkToFit="1"/>
    </xf>
    <xf numFmtId="176" fontId="3" fillId="0" borderId="82" xfId="1" applyNumberFormat="1" applyFont="1" applyBorder="1" applyAlignment="1" applyProtection="1">
      <alignment horizontal="center" vertical="center" shrinkToFit="1"/>
    </xf>
    <xf numFmtId="176" fontId="3" fillId="0" borderId="18" xfId="1" applyNumberFormat="1" applyFont="1" applyBorder="1" applyAlignment="1">
      <alignment horizontal="center" vertical="center" wrapText="1" shrinkToFit="1"/>
    </xf>
    <xf numFmtId="176" fontId="3" fillId="0" borderId="13" xfId="1" applyNumberFormat="1" applyFont="1" applyBorder="1" applyAlignment="1">
      <alignment horizontal="center" vertical="center" shrinkToFit="1"/>
    </xf>
    <xf numFmtId="176" fontId="3" fillId="0" borderId="29" xfId="1" applyNumberFormat="1" applyFont="1" applyBorder="1" applyAlignment="1">
      <alignment horizontal="center" vertical="center" shrinkToFit="1"/>
    </xf>
    <xf numFmtId="176" fontId="3" fillId="0" borderId="25" xfId="1" applyNumberFormat="1" applyFont="1" applyBorder="1" applyAlignment="1" applyProtection="1">
      <alignment horizontal="center" vertical="center" shrinkToFit="1"/>
    </xf>
    <xf numFmtId="176" fontId="3" fillId="0" borderId="14" xfId="1" applyNumberFormat="1" applyFont="1" applyBorder="1" applyAlignment="1" applyProtection="1">
      <alignment horizontal="center" vertical="center" shrinkToFit="1"/>
    </xf>
    <xf numFmtId="176" fontId="3" fillId="0" borderId="30" xfId="1" applyNumberFormat="1" applyFont="1" applyBorder="1" applyAlignment="1" applyProtection="1">
      <alignment horizontal="center" vertical="center" shrinkToFit="1"/>
    </xf>
    <xf numFmtId="176" fontId="3" fillId="0" borderId="2" xfId="1" applyNumberFormat="1" applyFont="1" applyBorder="1" applyAlignment="1">
      <alignment horizontal="center" vertical="center" shrinkToFit="1"/>
    </xf>
    <xf numFmtId="176" fontId="3" fillId="0" borderId="3" xfId="1" applyNumberFormat="1" applyFont="1" applyBorder="1" applyAlignment="1">
      <alignment horizontal="center" vertical="center" shrinkToFit="1"/>
    </xf>
    <xf numFmtId="176" fontId="3" fillId="0" borderId="4" xfId="1" applyNumberFormat="1" applyFont="1" applyBorder="1" applyAlignment="1">
      <alignment horizontal="center" vertical="center" shrinkToFit="1"/>
    </xf>
    <xf numFmtId="0" fontId="0" fillId="0" borderId="8" xfId="0" applyBorder="1" applyAlignment="1">
      <alignment horizontal="center" vertical="center"/>
    </xf>
    <xf numFmtId="176" fontId="3" fillId="0" borderId="107" xfId="1" applyNumberFormat="1" applyFont="1" applyBorder="1" applyAlignment="1">
      <alignment horizontal="center" vertical="center" wrapText="1" shrinkToFit="1"/>
    </xf>
    <xf numFmtId="176" fontId="3" fillId="0" borderId="61" xfId="1" applyNumberFormat="1" applyFont="1" applyBorder="1" applyAlignment="1">
      <alignment horizontal="center" vertical="center" wrapText="1" shrinkToFit="1"/>
    </xf>
    <xf numFmtId="176" fontId="3" fillId="0" borderId="53" xfId="1" applyNumberFormat="1" applyFont="1" applyBorder="1" applyAlignment="1">
      <alignment horizontal="center" vertical="center" wrapText="1" shrinkToFit="1"/>
    </xf>
    <xf numFmtId="176" fontId="3" fillId="0" borderId="92" xfId="1" applyNumberFormat="1" applyFont="1" applyBorder="1" applyAlignment="1" applyProtection="1">
      <alignment horizontal="center" vertical="center" shrinkToFit="1"/>
    </xf>
    <xf numFmtId="176" fontId="3" fillId="0" borderId="83" xfId="1" applyNumberFormat="1" applyFont="1" applyBorder="1" applyAlignment="1" applyProtection="1">
      <alignment horizontal="center" vertical="center" shrinkToFit="1"/>
    </xf>
    <xf numFmtId="0" fontId="0" fillId="0" borderId="94" xfId="0" applyBorder="1" applyAlignment="1">
      <alignment horizontal="center" vertical="center"/>
    </xf>
    <xf numFmtId="0" fontId="0" fillId="0" borderId="96" xfId="0" applyBorder="1" applyAlignment="1">
      <alignment horizontal="center" vertical="center"/>
    </xf>
    <xf numFmtId="0" fontId="0" fillId="0" borderId="95" xfId="0" applyBorder="1" applyAlignment="1">
      <alignment horizontal="center" vertical="center"/>
    </xf>
    <xf numFmtId="176" fontId="3" fillId="0" borderId="36" xfId="1" applyNumberFormat="1" applyFont="1" applyBorder="1" applyAlignment="1">
      <alignment horizontal="center" vertical="center" wrapText="1" shrinkToFit="1"/>
    </xf>
    <xf numFmtId="176" fontId="3" fillId="0" borderId="42" xfId="1" applyNumberFormat="1" applyFont="1" applyBorder="1" applyAlignment="1" applyProtection="1">
      <alignment horizontal="center" vertical="center" shrinkToFit="1"/>
    </xf>
    <xf numFmtId="176" fontId="3" fillId="0" borderId="49" xfId="1" applyNumberFormat="1" applyFont="1" applyBorder="1" applyAlignment="1" applyProtection="1">
      <alignment horizontal="center" vertical="center" shrinkToFit="1"/>
    </xf>
    <xf numFmtId="176" fontId="3" fillId="0" borderId="33" xfId="1" applyNumberFormat="1" applyFont="1" applyBorder="1" applyAlignment="1" applyProtection="1">
      <alignment horizontal="center" vertical="center" shrinkToFit="1"/>
    </xf>
    <xf numFmtId="0" fontId="0" fillId="0" borderId="19" xfId="0" applyBorder="1" applyAlignment="1">
      <alignment horizontal="center" vertical="center"/>
    </xf>
    <xf numFmtId="0" fontId="0" fillId="0" borderId="92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0" fillId="0" borderId="82" xfId="0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83" xfId="0" applyBorder="1" applyAlignment="1">
      <alignment horizontal="center" vertical="center"/>
    </xf>
    <xf numFmtId="176" fontId="5" fillId="3" borderId="53" xfId="1" applyNumberFormat="1" applyFont="1" applyFill="1" applyBorder="1" applyAlignment="1">
      <alignment horizontal="center" vertical="center" shrinkToFit="1"/>
    </xf>
    <xf numFmtId="176" fontId="5" fillId="3" borderId="71" xfId="1" applyNumberFormat="1" applyFont="1" applyFill="1" applyBorder="1" applyAlignment="1">
      <alignment horizontal="center" vertical="center" shrinkToFit="1"/>
    </xf>
    <xf numFmtId="176" fontId="5" fillId="3" borderId="21" xfId="1" applyNumberFormat="1" applyFont="1" applyFill="1" applyBorder="1" applyAlignment="1" applyProtection="1">
      <alignment horizontal="center" vertical="center" shrinkToFit="1"/>
    </xf>
    <xf numFmtId="176" fontId="5" fillId="3" borderId="83" xfId="1" applyNumberFormat="1" applyFont="1" applyFill="1" applyBorder="1" applyAlignment="1" applyProtection="1">
      <alignment horizontal="center" vertical="center" shrinkToFit="1"/>
    </xf>
    <xf numFmtId="176" fontId="5" fillId="3" borderId="21" xfId="1" applyNumberFormat="1" applyFont="1" applyFill="1" applyBorder="1" applyAlignment="1">
      <alignment horizontal="center" vertical="center" shrinkToFit="1"/>
    </xf>
    <xf numFmtId="176" fontId="5" fillId="3" borderId="83" xfId="1" applyNumberFormat="1" applyFont="1" applyFill="1" applyBorder="1" applyAlignment="1">
      <alignment horizontal="center" vertical="center" shrinkToFit="1"/>
    </xf>
    <xf numFmtId="176" fontId="3" fillId="0" borderId="19" xfId="1" applyNumberFormat="1" applyFont="1" applyBorder="1" applyAlignment="1" applyProtection="1">
      <alignment horizontal="center" vertical="center" shrinkToFit="1"/>
    </xf>
    <xf numFmtId="176" fontId="3" fillId="0" borderId="21" xfId="1" applyNumberFormat="1" applyFont="1" applyBorder="1" applyAlignment="1" applyProtection="1">
      <alignment horizontal="center" vertical="center" shrinkToFit="1"/>
    </xf>
    <xf numFmtId="176" fontId="5" fillId="2" borderId="56" xfId="1" applyNumberFormat="1" applyFont="1" applyFill="1" applyBorder="1" applyAlignment="1">
      <alignment horizontal="center" vertical="center" shrinkToFit="1"/>
    </xf>
    <xf numFmtId="176" fontId="5" fillId="2" borderId="55" xfId="1" applyNumberFormat="1" applyFont="1" applyFill="1" applyBorder="1" applyAlignment="1">
      <alignment horizontal="center" vertical="center" shrinkToFit="1"/>
    </xf>
    <xf numFmtId="176" fontId="5" fillId="2" borderId="54" xfId="1" applyNumberFormat="1" applyFont="1" applyFill="1" applyBorder="1" applyAlignment="1">
      <alignment horizontal="center" vertical="center" shrinkToFit="1"/>
    </xf>
    <xf numFmtId="176" fontId="6" fillId="4" borderId="99" xfId="1" applyNumberFormat="1" applyFont="1" applyFill="1" applyBorder="1" applyAlignment="1" applyProtection="1">
      <alignment horizontal="center" vertical="center" shrinkToFit="1"/>
      <protection locked="0"/>
    </xf>
    <xf numFmtId="176" fontId="6" fillId="4" borderId="100" xfId="1" applyNumberFormat="1" applyFont="1" applyFill="1" applyBorder="1" applyAlignment="1" applyProtection="1">
      <alignment horizontal="center" vertical="center" shrinkToFit="1"/>
      <protection locked="0"/>
    </xf>
    <xf numFmtId="176" fontId="6" fillId="4" borderId="68" xfId="1" applyNumberFormat="1" applyFont="1" applyFill="1" applyBorder="1" applyAlignment="1" applyProtection="1">
      <alignment horizontal="center" vertical="center" shrinkToFit="1"/>
      <protection locked="0"/>
    </xf>
    <xf numFmtId="176" fontId="6" fillId="4" borderId="102" xfId="1" applyNumberFormat="1" applyFont="1" applyFill="1" applyBorder="1" applyAlignment="1" applyProtection="1">
      <alignment horizontal="center" vertical="center" shrinkToFit="1"/>
      <protection locked="0"/>
    </xf>
    <xf numFmtId="176" fontId="6" fillId="4" borderId="103" xfId="1" applyNumberFormat="1" applyFont="1" applyFill="1" applyBorder="1" applyAlignment="1" applyProtection="1">
      <alignment horizontal="center" vertical="center" shrinkToFit="1"/>
      <protection locked="0"/>
    </xf>
    <xf numFmtId="176" fontId="5" fillId="3" borderId="56" xfId="1" applyNumberFormat="1" applyFont="1" applyFill="1" applyBorder="1" applyAlignment="1">
      <alignment horizontal="center" vertical="center" shrinkToFit="1"/>
    </xf>
    <xf numFmtId="176" fontId="5" fillId="3" borderId="72" xfId="1" applyNumberFormat="1" applyFont="1" applyFill="1" applyBorder="1" applyAlignment="1">
      <alignment horizontal="center" vertical="center" shrinkToFit="1"/>
    </xf>
    <xf numFmtId="176" fontId="5" fillId="3" borderId="102" xfId="1" applyNumberFormat="1" applyFont="1" applyFill="1" applyBorder="1" applyAlignment="1" applyProtection="1">
      <alignment horizontal="center" vertical="center" shrinkToFit="1"/>
    </xf>
    <xf numFmtId="176" fontId="5" fillId="3" borderId="103" xfId="1" applyNumberFormat="1" applyFont="1" applyFill="1" applyBorder="1" applyAlignment="1" applyProtection="1">
      <alignment horizontal="center" vertical="center" shrinkToFit="1"/>
    </xf>
    <xf numFmtId="176" fontId="5" fillId="2" borderId="18" xfId="1" applyNumberFormat="1" applyFont="1" applyFill="1" applyBorder="1" applyAlignment="1">
      <alignment horizontal="center" vertical="center" shrinkToFit="1"/>
    </xf>
    <xf numFmtId="176" fontId="5" fillId="2" borderId="23" xfId="1" applyNumberFormat="1" applyFont="1" applyFill="1" applyBorder="1" applyAlignment="1">
      <alignment horizontal="center" vertical="center" shrinkToFit="1"/>
    </xf>
    <xf numFmtId="176" fontId="5" fillId="2" borderId="29" xfId="1" applyNumberFormat="1" applyFont="1" applyFill="1" applyBorder="1" applyAlignment="1">
      <alignment horizontal="center" vertical="center" shrinkToFit="1"/>
    </xf>
    <xf numFmtId="176" fontId="5" fillId="2" borderId="27" xfId="1" applyNumberFormat="1" applyFont="1" applyFill="1" applyBorder="1" applyAlignment="1">
      <alignment horizontal="center" vertical="center" shrinkToFit="1"/>
    </xf>
    <xf numFmtId="176" fontId="5" fillId="2" borderId="25" xfId="1" applyNumberFormat="1" applyFont="1" applyFill="1" applyBorder="1" applyAlignment="1">
      <alignment horizontal="center" vertical="center" shrinkToFit="1"/>
    </xf>
    <xf numFmtId="176" fontId="5" fillId="2" borderId="30" xfId="1" applyNumberFormat="1" applyFont="1" applyFill="1" applyBorder="1" applyAlignment="1">
      <alignment horizontal="center" vertical="center" shrinkToFit="1"/>
    </xf>
    <xf numFmtId="176" fontId="5" fillId="2" borderId="101" xfId="1" applyNumberFormat="1" applyFont="1" applyFill="1" applyBorder="1" applyAlignment="1">
      <alignment horizontal="center" vertical="center" shrinkToFit="1"/>
    </xf>
    <xf numFmtId="176" fontId="5" fillId="2" borderId="93" xfId="1" applyNumberFormat="1" applyFont="1" applyFill="1" applyBorder="1" applyAlignment="1">
      <alignment horizontal="center" vertical="center" shrinkToFit="1"/>
    </xf>
    <xf numFmtId="176" fontId="5" fillId="2" borderId="3" xfId="1" applyNumberFormat="1" applyFont="1" applyFill="1" applyBorder="1" applyAlignment="1">
      <alignment horizontal="center" vertical="center" shrinkToFit="1"/>
    </xf>
    <xf numFmtId="176" fontId="5" fillId="2" borderId="4" xfId="1" applyNumberFormat="1" applyFont="1" applyFill="1" applyBorder="1" applyAlignment="1">
      <alignment horizontal="center" vertical="center" shrinkToFit="1"/>
    </xf>
    <xf numFmtId="0" fontId="0" fillId="0" borderId="109" xfId="0" applyBorder="1" applyAlignment="1">
      <alignment horizontal="center" vertical="center"/>
    </xf>
    <xf numFmtId="0" fontId="0" fillId="0" borderId="97" xfId="0" applyBorder="1" applyAlignment="1">
      <alignment horizontal="center" vertical="center"/>
    </xf>
    <xf numFmtId="176" fontId="5" fillId="2" borderId="26" xfId="1" applyNumberFormat="1" applyFont="1" applyFill="1" applyBorder="1" applyAlignment="1">
      <alignment horizontal="center" vertical="center" shrinkToFit="1"/>
    </xf>
    <xf numFmtId="176" fontId="5" fillId="2" borderId="28" xfId="1" applyNumberFormat="1" applyFont="1" applyFill="1" applyBorder="1" applyAlignment="1">
      <alignment horizontal="center" vertical="center" shrinkToFit="1"/>
    </xf>
    <xf numFmtId="176" fontId="5" fillId="2" borderId="40" xfId="1" applyNumberFormat="1" applyFont="1" applyFill="1" applyBorder="1" applyAlignment="1">
      <alignment horizontal="center" vertical="center" shrinkToFit="1"/>
    </xf>
    <xf numFmtId="176" fontId="5" fillId="2" borderId="41" xfId="1" applyNumberFormat="1" applyFont="1" applyFill="1" applyBorder="1" applyAlignment="1">
      <alignment horizontal="center" vertical="center" shrinkToFit="1"/>
    </xf>
  </cellXfs>
  <cellStyles count="2">
    <cellStyle name="쉼표 [0]" xfId="1" builtinId="6"/>
    <cellStyle name="표준" xfId="0" builtinId="0"/>
  </cellStyles>
  <dxfs count="0"/>
  <tableStyles count="0" defaultTableStyle="TableStyleMedium2" defaultPivotStyle="PivotStyleLight16"/>
  <colors>
    <mruColors>
      <color rgb="FFE2F2F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1"/>
  <sheetViews>
    <sheetView workbookViewId="0">
      <pane ySplit="6" topLeftCell="A7" activePane="bottomLeft" state="frozen"/>
      <selection pane="bottomLeft" activeCell="J7" sqref="J7"/>
    </sheetView>
  </sheetViews>
  <sheetFormatPr defaultRowHeight="17.399999999999999" x14ac:dyDescent="0.4"/>
  <cols>
    <col min="1" max="1" width="0.69921875" customWidth="1"/>
    <col min="2" max="2" width="3.59765625" customWidth="1"/>
    <col min="3" max="3" width="13" customWidth="1"/>
    <col min="4" max="4" width="4.8984375" customWidth="1"/>
    <col min="5" max="5" width="5.59765625" customWidth="1"/>
    <col min="6" max="11" width="4.3984375" customWidth="1"/>
    <col min="12" max="12" width="6.69921875" customWidth="1"/>
    <col min="13" max="16" width="4.3984375" customWidth="1"/>
    <col min="17" max="17" width="6.09765625" customWidth="1"/>
    <col min="18" max="18" width="3.5" customWidth="1"/>
    <col min="19" max="19" width="3.59765625" style="1" customWidth="1"/>
  </cols>
  <sheetData>
    <row r="1" spans="2:19" ht="6.75" customHeight="1" x14ac:dyDescent="0.4"/>
    <row r="2" spans="2:19" ht="30" customHeight="1" x14ac:dyDescent="0.4">
      <c r="B2" s="147" t="s">
        <v>47</v>
      </c>
      <c r="C2" s="148"/>
      <c r="D2" s="149"/>
      <c r="E2" s="150" t="s">
        <v>54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2"/>
    </row>
    <row r="3" spans="2:19" ht="21.75" customHeight="1" thickBot="1" x14ac:dyDescent="0.45">
      <c r="B3" s="153" t="s">
        <v>22</v>
      </c>
      <c r="C3" s="153"/>
      <c r="D3" s="154" t="s">
        <v>52</v>
      </c>
      <c r="E3" s="154"/>
      <c r="F3" s="154"/>
      <c r="G3" t="s">
        <v>30</v>
      </c>
      <c r="K3" s="155" t="s">
        <v>31</v>
      </c>
      <c r="L3" s="155"/>
      <c r="M3" s="156" t="s">
        <v>46</v>
      </c>
      <c r="N3" s="156"/>
      <c r="O3" s="156"/>
      <c r="P3" s="156"/>
      <c r="Q3" s="156"/>
      <c r="R3" s="82"/>
      <c r="S3" s="1" t="s">
        <v>30</v>
      </c>
    </row>
    <row r="4" spans="2:19" ht="24" customHeight="1" x14ac:dyDescent="0.4">
      <c r="B4" s="174" t="s">
        <v>23</v>
      </c>
      <c r="C4" s="177" t="s">
        <v>5</v>
      </c>
      <c r="D4" s="180" t="s">
        <v>0</v>
      </c>
      <c r="E4" s="181"/>
      <c r="F4" s="186" t="s">
        <v>32</v>
      </c>
      <c r="G4" s="187"/>
      <c r="H4" s="187"/>
      <c r="I4" s="187"/>
      <c r="J4" s="187"/>
      <c r="K4" s="187"/>
      <c r="L4" s="188" t="s">
        <v>24</v>
      </c>
      <c r="M4" s="189"/>
      <c r="N4" s="189"/>
      <c r="O4" s="189"/>
      <c r="P4" s="189"/>
      <c r="Q4" s="190"/>
      <c r="R4" s="157" t="s">
        <v>29</v>
      </c>
      <c r="S4" s="158"/>
    </row>
    <row r="5" spans="2:19" ht="21.75" customHeight="1" x14ac:dyDescent="0.4">
      <c r="B5" s="175"/>
      <c r="C5" s="178"/>
      <c r="D5" s="182"/>
      <c r="E5" s="183"/>
      <c r="F5" s="163" t="s">
        <v>55</v>
      </c>
      <c r="G5" s="164"/>
      <c r="H5" s="165" t="s">
        <v>56</v>
      </c>
      <c r="I5" s="166"/>
      <c r="J5" s="165" t="s">
        <v>57</v>
      </c>
      <c r="K5" s="166"/>
      <c r="L5" s="167" t="s">
        <v>35</v>
      </c>
      <c r="M5" s="169" t="s">
        <v>36</v>
      </c>
      <c r="N5" s="170"/>
      <c r="O5" s="170"/>
      <c r="P5" s="171"/>
      <c r="Q5" s="172" t="s">
        <v>41</v>
      </c>
      <c r="R5" s="159"/>
      <c r="S5" s="160"/>
    </row>
    <row r="6" spans="2:19" ht="46.8" x14ac:dyDescent="0.4">
      <c r="B6" s="176"/>
      <c r="C6" s="179"/>
      <c r="D6" s="184"/>
      <c r="E6" s="185"/>
      <c r="F6" s="15" t="s">
        <v>19</v>
      </c>
      <c r="G6" s="16" t="s">
        <v>20</v>
      </c>
      <c r="H6" s="17" t="s">
        <v>21</v>
      </c>
      <c r="I6" s="18" t="s">
        <v>20</v>
      </c>
      <c r="J6" s="17" t="s">
        <v>21</v>
      </c>
      <c r="K6" s="18" t="s">
        <v>20</v>
      </c>
      <c r="L6" s="168"/>
      <c r="M6" s="17" t="s">
        <v>1</v>
      </c>
      <c r="N6" s="19" t="s">
        <v>2</v>
      </c>
      <c r="O6" s="19" t="s">
        <v>3</v>
      </c>
      <c r="P6" s="18" t="s">
        <v>4</v>
      </c>
      <c r="Q6" s="173"/>
      <c r="R6" s="161"/>
      <c r="S6" s="162"/>
    </row>
    <row r="7" spans="2:19" ht="20.25" customHeight="1" x14ac:dyDescent="0.4">
      <c r="B7" s="191" t="s">
        <v>6</v>
      </c>
      <c r="C7" s="192"/>
      <c r="D7" s="193">
        <v>442</v>
      </c>
      <c r="E7" s="194"/>
      <c r="F7" s="28">
        <v>68</v>
      </c>
      <c r="G7" s="29">
        <v>51</v>
      </c>
      <c r="H7" s="30">
        <v>85</v>
      </c>
      <c r="I7" s="31">
        <v>85</v>
      </c>
      <c r="J7" s="141">
        <v>64</v>
      </c>
      <c r="K7" s="142">
        <v>64</v>
      </c>
      <c r="L7" s="9">
        <f>SUM(F7:K7)</f>
        <v>417</v>
      </c>
      <c r="M7" s="30"/>
      <c r="N7" s="48">
        <v>17</v>
      </c>
      <c r="O7" s="48"/>
      <c r="P7" s="31"/>
      <c r="Q7" s="54">
        <f>SUM(L7:P7)</f>
        <v>434</v>
      </c>
      <c r="R7" s="195" t="str">
        <f>IF(AND(Q7&gt;=354,Q7&lt;=530),"O","X")</f>
        <v>O</v>
      </c>
      <c r="S7" s="196"/>
    </row>
    <row r="8" spans="2:19" ht="20.25" customHeight="1" x14ac:dyDescent="0.4">
      <c r="B8" s="201" t="s">
        <v>43</v>
      </c>
      <c r="C8" s="2" t="s">
        <v>37</v>
      </c>
      <c r="D8" s="57">
        <v>170</v>
      </c>
      <c r="E8" s="204">
        <f>SUM(D8:D10)</f>
        <v>510</v>
      </c>
      <c r="F8" s="24">
        <v>34</v>
      </c>
      <c r="G8" s="32">
        <v>17</v>
      </c>
      <c r="H8" s="33"/>
      <c r="I8" s="34"/>
      <c r="J8" s="100">
        <v>48</v>
      </c>
      <c r="K8" s="101">
        <v>48</v>
      </c>
      <c r="L8" s="124">
        <f>SUM(F8:K8)</f>
        <v>147</v>
      </c>
      <c r="M8" s="33"/>
      <c r="N8" s="49">
        <v>17</v>
      </c>
      <c r="O8" s="49"/>
      <c r="P8" s="34"/>
      <c r="Q8" s="207">
        <f>SUM(L8:P10)</f>
        <v>498</v>
      </c>
      <c r="R8" s="83" t="str">
        <f>IF(AND(SUM(L8:P8)&gt;=D8*0.8,SUM(L8:P8)&lt;=D8*1.2),"O","X")</f>
        <v>O</v>
      </c>
      <c r="S8" s="210" t="str">
        <f>IF(AND(Q8&gt;=408,Q8&lt;=612),"O","X")</f>
        <v>O</v>
      </c>
    </row>
    <row r="9" spans="2:19" ht="20.25" customHeight="1" x14ac:dyDescent="0.4">
      <c r="B9" s="202"/>
      <c r="C9" s="3" t="s">
        <v>38</v>
      </c>
      <c r="D9" s="58">
        <v>170</v>
      </c>
      <c r="E9" s="205"/>
      <c r="F9" s="25"/>
      <c r="G9" s="35"/>
      <c r="H9" s="36">
        <v>34</v>
      </c>
      <c r="I9" s="37">
        <v>34</v>
      </c>
      <c r="J9" s="104">
        <v>48</v>
      </c>
      <c r="K9" s="105">
        <v>48</v>
      </c>
      <c r="L9" s="125">
        <f>SUM(F9:K9)</f>
        <v>164</v>
      </c>
      <c r="M9" s="36"/>
      <c r="N9" s="50"/>
      <c r="O9" s="50"/>
      <c r="P9" s="37"/>
      <c r="Q9" s="208"/>
      <c r="R9" s="87" t="str">
        <f t="shared" ref="R9:R13" si="0">IF(AND(SUM(L9:P9)&gt;=D9*0.8,SUM(L9:P9)&lt;=D9*1.2),"O","X")</f>
        <v>O</v>
      </c>
      <c r="S9" s="210" t="str">
        <f>IF(AND(Q9&gt;=354,Q9&lt;=530),"O","X")</f>
        <v>X</v>
      </c>
    </row>
    <row r="10" spans="2:19" ht="20.25" customHeight="1" x14ac:dyDescent="0.4">
      <c r="B10" s="203"/>
      <c r="C10" s="4" t="s">
        <v>39</v>
      </c>
      <c r="D10" s="59">
        <v>170</v>
      </c>
      <c r="E10" s="206"/>
      <c r="F10" s="26">
        <v>34</v>
      </c>
      <c r="G10" s="38">
        <v>17</v>
      </c>
      <c r="H10" s="39">
        <v>51</v>
      </c>
      <c r="I10" s="40">
        <v>51</v>
      </c>
      <c r="J10" s="108"/>
      <c r="K10" s="109"/>
      <c r="L10" s="126">
        <f>SUM(F10:K10)</f>
        <v>153</v>
      </c>
      <c r="M10" s="39"/>
      <c r="N10" s="51">
        <v>17</v>
      </c>
      <c r="O10" s="51"/>
      <c r="P10" s="40"/>
      <c r="Q10" s="209"/>
      <c r="R10" s="85" t="str">
        <f t="shared" si="0"/>
        <v>O</v>
      </c>
      <c r="S10" s="210" t="str">
        <f>IF(AND(Q10&gt;=354,Q10&lt;=530),"O","X")</f>
        <v>X</v>
      </c>
    </row>
    <row r="11" spans="2:19" ht="20.25" customHeight="1" x14ac:dyDescent="0.4">
      <c r="B11" s="197" t="s">
        <v>7</v>
      </c>
      <c r="C11" s="198"/>
      <c r="D11" s="199">
        <v>374</v>
      </c>
      <c r="E11" s="200"/>
      <c r="F11" s="41">
        <v>68</v>
      </c>
      <c r="G11" s="42">
        <v>51</v>
      </c>
      <c r="H11" s="43">
        <v>51</v>
      </c>
      <c r="I11" s="44">
        <v>51</v>
      </c>
      <c r="J11" s="143">
        <v>64</v>
      </c>
      <c r="K11" s="133">
        <v>64</v>
      </c>
      <c r="L11" s="13">
        <f t="shared" ref="L11:L20" si="1">SUM(F11:K11)</f>
        <v>349</v>
      </c>
      <c r="M11" s="43"/>
      <c r="N11" s="52">
        <v>17</v>
      </c>
      <c r="O11" s="52"/>
      <c r="P11" s="44"/>
      <c r="Q11" s="95">
        <f t="shared" ref="Q11:Q18" si="2">SUM(L11:P11)</f>
        <v>366</v>
      </c>
      <c r="R11" s="195" t="str">
        <f>IF(AND(Q11&gt;=300,Q11&lt;=448),"O","X")</f>
        <v>O</v>
      </c>
      <c r="S11" s="196"/>
    </row>
    <row r="12" spans="2:19" ht="20.25" customHeight="1" x14ac:dyDescent="0.4">
      <c r="B12" s="211" t="s">
        <v>42</v>
      </c>
      <c r="C12" s="5" t="s">
        <v>8</v>
      </c>
      <c r="D12" s="60">
        <v>374</v>
      </c>
      <c r="E12" s="214">
        <v>680</v>
      </c>
      <c r="F12" s="27">
        <v>51</v>
      </c>
      <c r="G12" s="45">
        <v>34</v>
      </c>
      <c r="H12" s="46">
        <v>51</v>
      </c>
      <c r="I12" s="47">
        <v>51</v>
      </c>
      <c r="J12" s="144">
        <v>64</v>
      </c>
      <c r="K12" s="134">
        <v>64</v>
      </c>
      <c r="L12" s="14">
        <f t="shared" si="1"/>
        <v>315</v>
      </c>
      <c r="M12" s="46"/>
      <c r="N12" s="53">
        <v>17</v>
      </c>
      <c r="O12" s="53"/>
      <c r="P12" s="47"/>
      <c r="Q12" s="207">
        <f>SUM(L12:P14)</f>
        <v>666</v>
      </c>
      <c r="R12" s="83" t="str">
        <f t="shared" si="0"/>
        <v>O</v>
      </c>
      <c r="S12" s="216" t="str">
        <f>IF(AND(Q12&gt;=544,Q12&lt;=816),"O","X")</f>
        <v>O</v>
      </c>
    </row>
    <row r="13" spans="2:19" ht="20.25" customHeight="1" x14ac:dyDescent="0.4">
      <c r="B13" s="212"/>
      <c r="C13" s="3" t="s">
        <v>13</v>
      </c>
      <c r="D13" s="90">
        <v>272</v>
      </c>
      <c r="E13" s="200"/>
      <c r="F13" s="91">
        <v>51</v>
      </c>
      <c r="G13" s="35">
        <v>51</v>
      </c>
      <c r="H13" s="36">
        <v>34</v>
      </c>
      <c r="I13" s="37">
        <v>34</v>
      </c>
      <c r="J13" s="104">
        <v>48</v>
      </c>
      <c r="K13" s="105">
        <v>48</v>
      </c>
      <c r="L13" s="11">
        <f t="shared" si="1"/>
        <v>266</v>
      </c>
      <c r="M13" s="36"/>
      <c r="N13" s="50"/>
      <c r="O13" s="50"/>
      <c r="P13" s="37"/>
      <c r="Q13" s="208"/>
      <c r="R13" s="87" t="str">
        <f t="shared" si="0"/>
        <v>O</v>
      </c>
      <c r="S13" s="217"/>
    </row>
    <row r="14" spans="2:19" ht="20.25" customHeight="1" x14ac:dyDescent="0.4">
      <c r="B14" s="213"/>
      <c r="C14" s="75" t="s">
        <v>40</v>
      </c>
      <c r="D14" s="89">
        <v>34</v>
      </c>
      <c r="E14" s="215"/>
      <c r="F14" s="76"/>
      <c r="G14" s="77"/>
      <c r="H14" s="78">
        <v>34</v>
      </c>
      <c r="I14" s="79">
        <v>34</v>
      </c>
      <c r="J14" s="145"/>
      <c r="K14" s="146"/>
      <c r="L14" s="80">
        <f t="shared" si="1"/>
        <v>68</v>
      </c>
      <c r="M14" s="78"/>
      <c r="N14" s="81"/>
      <c r="O14" s="81"/>
      <c r="P14" s="79"/>
      <c r="Q14" s="209"/>
      <c r="R14" s="85" t="str">
        <f>IF(AND(D14&gt;=34,D14&lt;=68),"O","X")</f>
        <v>O</v>
      </c>
      <c r="S14" s="218"/>
    </row>
    <row r="15" spans="2:19" ht="20.25" customHeight="1" x14ac:dyDescent="0.4">
      <c r="B15" s="197" t="s">
        <v>9</v>
      </c>
      <c r="C15" s="198"/>
      <c r="D15" s="199">
        <v>272</v>
      </c>
      <c r="E15" s="200"/>
      <c r="F15" s="41">
        <v>51</v>
      </c>
      <c r="G15" s="42">
        <v>34</v>
      </c>
      <c r="H15" s="43">
        <v>51</v>
      </c>
      <c r="I15" s="44">
        <v>51</v>
      </c>
      <c r="J15" s="143">
        <v>32</v>
      </c>
      <c r="K15" s="133">
        <v>32</v>
      </c>
      <c r="L15" s="13">
        <f t="shared" si="1"/>
        <v>251</v>
      </c>
      <c r="M15" s="43"/>
      <c r="N15" s="52"/>
      <c r="O15" s="52">
        <v>17</v>
      </c>
      <c r="P15" s="44"/>
      <c r="Q15" s="95">
        <f t="shared" si="2"/>
        <v>268</v>
      </c>
      <c r="R15" s="195" t="str">
        <f>IF(AND(Q15&gt;=272,Q15&lt;=326),"O","X")</f>
        <v>X</v>
      </c>
      <c r="S15" s="196"/>
    </row>
    <row r="16" spans="2:19" ht="20.25" customHeight="1" x14ac:dyDescent="0.4">
      <c r="B16" s="219" t="s">
        <v>25</v>
      </c>
      <c r="C16" s="5" t="s">
        <v>10</v>
      </c>
      <c r="D16" s="60">
        <v>136</v>
      </c>
      <c r="E16" s="222">
        <f>SUM(D16:D17)</f>
        <v>272</v>
      </c>
      <c r="F16" s="27">
        <v>34</v>
      </c>
      <c r="G16" s="45">
        <v>17</v>
      </c>
      <c r="H16" s="46">
        <v>34</v>
      </c>
      <c r="I16" s="47">
        <v>34</v>
      </c>
      <c r="J16" s="144"/>
      <c r="K16" s="134"/>
      <c r="L16" s="14">
        <f t="shared" si="1"/>
        <v>119</v>
      </c>
      <c r="M16" s="46"/>
      <c r="N16" s="53"/>
      <c r="O16" s="53">
        <v>17</v>
      </c>
      <c r="P16" s="47"/>
      <c r="Q16" s="207">
        <f>SUM(L16:P17)</f>
        <v>272</v>
      </c>
      <c r="R16" s="88" t="str">
        <f>IF(AND(SUM(L16:P16)&gt;=D16,SUM(L16:P16)&lt;=D16),"O","X")</f>
        <v>O</v>
      </c>
      <c r="S16" s="210" t="str">
        <f>IF(AND(Q16&gt;=272,Q16&lt;=326),"O","X")</f>
        <v>O</v>
      </c>
    </row>
    <row r="17" spans="2:19" ht="20.25" customHeight="1" x14ac:dyDescent="0.4">
      <c r="B17" s="203"/>
      <c r="C17" s="4" t="s">
        <v>11</v>
      </c>
      <c r="D17" s="59">
        <v>136</v>
      </c>
      <c r="E17" s="206"/>
      <c r="F17" s="26">
        <v>34</v>
      </c>
      <c r="G17" s="38">
        <v>34</v>
      </c>
      <c r="H17" s="39">
        <v>34</v>
      </c>
      <c r="I17" s="40">
        <v>34</v>
      </c>
      <c r="J17" s="108"/>
      <c r="K17" s="109"/>
      <c r="L17" s="12">
        <f t="shared" si="1"/>
        <v>136</v>
      </c>
      <c r="M17" s="39"/>
      <c r="N17" s="51"/>
      <c r="O17" s="51"/>
      <c r="P17" s="40"/>
      <c r="Q17" s="209"/>
      <c r="R17" s="85" t="str">
        <f>IF(AND(SUM(L17:P17)&gt;=D17,SUM(L17:P17)&lt;=D17),"O","X")</f>
        <v>O</v>
      </c>
      <c r="S17" s="210" t="str">
        <f>IF(AND(Q17&gt;=354,Q17&lt;=530),"O","X")</f>
        <v>X</v>
      </c>
    </row>
    <row r="18" spans="2:19" ht="20.25" customHeight="1" x14ac:dyDescent="0.4">
      <c r="B18" s="197" t="s">
        <v>12</v>
      </c>
      <c r="C18" s="198"/>
      <c r="D18" s="199">
        <v>340</v>
      </c>
      <c r="E18" s="200"/>
      <c r="F18" s="41">
        <v>51</v>
      </c>
      <c r="G18" s="42">
        <v>34</v>
      </c>
      <c r="H18" s="43">
        <v>51</v>
      </c>
      <c r="I18" s="44">
        <v>51</v>
      </c>
      <c r="J18" s="143">
        <v>64</v>
      </c>
      <c r="K18" s="133">
        <v>64</v>
      </c>
      <c r="L18" s="13">
        <f t="shared" si="1"/>
        <v>315</v>
      </c>
      <c r="M18" s="43"/>
      <c r="N18" s="52">
        <v>17</v>
      </c>
      <c r="O18" s="52"/>
      <c r="P18" s="44"/>
      <c r="Q18" s="95">
        <f t="shared" si="2"/>
        <v>332</v>
      </c>
      <c r="R18" s="195" t="str">
        <f>IF(AND(Q18&gt;=272,Q18&lt;=408),"O","X")</f>
        <v>O</v>
      </c>
      <c r="S18" s="196"/>
    </row>
    <row r="19" spans="2:19" ht="20.25" customHeight="1" x14ac:dyDescent="0.4">
      <c r="B19" s="219" t="s">
        <v>26</v>
      </c>
      <c r="C19" s="47" t="s">
        <v>44</v>
      </c>
      <c r="D19" s="235">
        <v>170</v>
      </c>
      <c r="E19" s="214"/>
      <c r="F19" s="27"/>
      <c r="G19" s="45"/>
      <c r="H19" s="46"/>
      <c r="I19" s="47"/>
      <c r="J19" s="144">
        <v>48</v>
      </c>
      <c r="K19" s="134">
        <v>48</v>
      </c>
      <c r="L19" s="14">
        <f t="shared" si="1"/>
        <v>96</v>
      </c>
      <c r="M19" s="46"/>
      <c r="N19" s="53"/>
      <c r="O19" s="53"/>
      <c r="P19" s="47"/>
      <c r="Q19" s="207">
        <f>SUM(L19:P21)</f>
        <v>164</v>
      </c>
      <c r="R19" s="223" t="str">
        <f>IF(AND(Q19&gt;=136,Q19&lt;=204),"O","X")</f>
        <v>O</v>
      </c>
      <c r="S19" s="224"/>
    </row>
    <row r="20" spans="2:19" ht="20.25" customHeight="1" x14ac:dyDescent="0.4">
      <c r="B20" s="202"/>
      <c r="C20" s="37" t="s">
        <v>45</v>
      </c>
      <c r="D20" s="199"/>
      <c r="E20" s="200"/>
      <c r="F20" s="25">
        <v>34</v>
      </c>
      <c r="G20" s="35">
        <v>34</v>
      </c>
      <c r="H20" s="36"/>
      <c r="I20" s="37"/>
      <c r="J20" s="104"/>
      <c r="K20" s="105"/>
      <c r="L20" s="11">
        <f t="shared" si="1"/>
        <v>68</v>
      </c>
      <c r="M20" s="36"/>
      <c r="N20" s="50"/>
      <c r="O20" s="50"/>
      <c r="P20" s="37"/>
      <c r="Q20" s="208"/>
      <c r="R20" s="225"/>
      <c r="S20" s="226"/>
    </row>
    <row r="21" spans="2:19" ht="20.25" customHeight="1" x14ac:dyDescent="0.4">
      <c r="B21" s="203"/>
      <c r="C21" s="40"/>
      <c r="D21" s="236"/>
      <c r="E21" s="215"/>
      <c r="F21" s="26"/>
      <c r="G21" s="38"/>
      <c r="H21" s="39"/>
      <c r="I21" s="40"/>
      <c r="J21" s="108"/>
      <c r="K21" s="109"/>
      <c r="L21" s="127"/>
      <c r="M21" s="39"/>
      <c r="N21" s="51"/>
      <c r="O21" s="51"/>
      <c r="P21" s="40"/>
      <c r="Q21" s="209"/>
      <c r="R21" s="227"/>
      <c r="S21" s="228"/>
    </row>
    <row r="22" spans="2:19" ht="20.25" customHeight="1" x14ac:dyDescent="0.4">
      <c r="B22" s="229" t="s">
        <v>14</v>
      </c>
      <c r="C22" s="230"/>
      <c r="D22" s="231">
        <f>SUM(D7,E8,D11,E12,D15,E16,D18,D19)</f>
        <v>3060</v>
      </c>
      <c r="E22" s="232"/>
      <c r="F22" s="20">
        <f t="shared" ref="F22:Q22" si="3">SUM(F7:F21)</f>
        <v>510</v>
      </c>
      <c r="G22" s="21">
        <f t="shared" si="3"/>
        <v>374</v>
      </c>
      <c r="H22" s="22">
        <f t="shared" si="3"/>
        <v>510</v>
      </c>
      <c r="I22" s="94">
        <f t="shared" si="3"/>
        <v>510</v>
      </c>
      <c r="J22" s="22">
        <f t="shared" si="3"/>
        <v>480</v>
      </c>
      <c r="K22" s="94">
        <f t="shared" si="3"/>
        <v>480</v>
      </c>
      <c r="L22" s="128">
        <f t="shared" si="3"/>
        <v>2864</v>
      </c>
      <c r="M22" s="22">
        <f t="shared" si="3"/>
        <v>0</v>
      </c>
      <c r="N22" s="23">
        <f t="shared" si="3"/>
        <v>102</v>
      </c>
      <c r="O22" s="23">
        <f t="shared" si="3"/>
        <v>34</v>
      </c>
      <c r="P22" s="94">
        <f t="shared" si="3"/>
        <v>0</v>
      </c>
      <c r="Q22" s="55">
        <f t="shared" si="3"/>
        <v>3000</v>
      </c>
      <c r="R22" s="233" t="str">
        <f>IF(Q22&gt;=3060,"O","X")</f>
        <v>X</v>
      </c>
      <c r="S22" s="234"/>
    </row>
    <row r="23" spans="2:19" ht="20.25" customHeight="1" x14ac:dyDescent="0.4">
      <c r="B23" s="219" t="s">
        <v>27</v>
      </c>
      <c r="C23" s="6" t="s">
        <v>15</v>
      </c>
      <c r="D23" s="57"/>
      <c r="E23" s="220">
        <v>306</v>
      </c>
      <c r="F23" s="24">
        <v>12</v>
      </c>
      <c r="G23" s="32">
        <v>12</v>
      </c>
      <c r="H23" s="33">
        <v>12</v>
      </c>
      <c r="I23" s="34">
        <v>12</v>
      </c>
      <c r="J23" s="100">
        <v>14</v>
      </c>
      <c r="K23" s="101">
        <v>11</v>
      </c>
      <c r="L23" s="10">
        <f t="shared" ref="L23:L27" si="4">SUM(F23:K23)</f>
        <v>73</v>
      </c>
      <c r="M23" s="33"/>
      <c r="N23" s="49"/>
      <c r="O23" s="49"/>
      <c r="P23" s="34"/>
      <c r="Q23" s="207">
        <f>SUM(L23:P27)</f>
        <v>400</v>
      </c>
      <c r="R23" s="83"/>
      <c r="S23" s="216" t="str">
        <f>IF(AND(Q15=272,Q23&gt;=374),"O",IF(AND(Q15=306,Q23&gt;=340),"O","X"))</f>
        <v>X</v>
      </c>
    </row>
    <row r="24" spans="2:19" ht="20.25" customHeight="1" x14ac:dyDescent="0.4">
      <c r="B24" s="202"/>
      <c r="C24" s="7" t="s">
        <v>16</v>
      </c>
      <c r="D24" s="58"/>
      <c r="E24" s="220"/>
      <c r="F24" s="25">
        <v>17</v>
      </c>
      <c r="G24" s="35"/>
      <c r="H24" s="36">
        <v>17</v>
      </c>
      <c r="I24" s="37">
        <v>17</v>
      </c>
      <c r="J24" s="104">
        <v>16</v>
      </c>
      <c r="K24" s="105">
        <v>16</v>
      </c>
      <c r="L24" s="11">
        <f t="shared" si="4"/>
        <v>83</v>
      </c>
      <c r="M24" s="36"/>
      <c r="N24" s="50"/>
      <c r="O24" s="50"/>
      <c r="P24" s="37">
        <v>17</v>
      </c>
      <c r="Q24" s="208"/>
      <c r="R24" s="84"/>
      <c r="S24" s="217"/>
    </row>
    <row r="25" spans="2:19" ht="20.25" customHeight="1" x14ac:dyDescent="0.4">
      <c r="B25" s="202"/>
      <c r="C25" s="7" t="s">
        <v>28</v>
      </c>
      <c r="D25" s="58"/>
      <c r="E25" s="220"/>
      <c r="F25" s="25">
        <v>17</v>
      </c>
      <c r="G25" s="35">
        <v>17</v>
      </c>
      <c r="H25" s="36">
        <v>17</v>
      </c>
      <c r="I25" s="37">
        <v>17</v>
      </c>
      <c r="J25" s="104">
        <v>32</v>
      </c>
      <c r="K25" s="105">
        <v>32</v>
      </c>
      <c r="L25" s="11">
        <f t="shared" si="4"/>
        <v>132</v>
      </c>
      <c r="M25" s="36"/>
      <c r="N25" s="50"/>
      <c r="O25" s="50"/>
      <c r="P25" s="37"/>
      <c r="Q25" s="208"/>
      <c r="R25" s="87" t="str">
        <f>IF(AND(Q15=272,SUM(L25:P25)=136,Q23&gt;=374),"O",IF(AND(Q15=306,SUM(L25:P25)=102,Q23&gt;=340),"O","X"))</f>
        <v>X</v>
      </c>
      <c r="S25" s="217"/>
    </row>
    <row r="26" spans="2:19" ht="20.25" customHeight="1" x14ac:dyDescent="0.4">
      <c r="B26" s="202"/>
      <c r="C26" s="7" t="s">
        <v>33</v>
      </c>
      <c r="D26" s="58"/>
      <c r="E26" s="220"/>
      <c r="F26" s="25">
        <v>5</v>
      </c>
      <c r="G26" s="35">
        <v>5</v>
      </c>
      <c r="H26" s="36">
        <v>5</v>
      </c>
      <c r="I26" s="37">
        <v>5</v>
      </c>
      <c r="J26" s="104">
        <v>2</v>
      </c>
      <c r="K26" s="105">
        <v>5</v>
      </c>
      <c r="L26" s="11">
        <f t="shared" si="4"/>
        <v>27</v>
      </c>
      <c r="M26" s="36"/>
      <c r="N26" s="50"/>
      <c r="O26" s="50"/>
      <c r="P26" s="37"/>
      <c r="Q26" s="208"/>
      <c r="R26" s="84"/>
      <c r="S26" s="217"/>
    </row>
    <row r="27" spans="2:19" ht="20.25" customHeight="1" x14ac:dyDescent="0.4">
      <c r="B27" s="203"/>
      <c r="C27" s="8" t="s">
        <v>34</v>
      </c>
      <c r="D27" s="59"/>
      <c r="E27" s="221"/>
      <c r="F27" s="26">
        <v>17</v>
      </c>
      <c r="G27" s="38"/>
      <c r="H27" s="39">
        <v>17</v>
      </c>
      <c r="I27" s="40">
        <v>17</v>
      </c>
      <c r="J27" s="108"/>
      <c r="K27" s="109"/>
      <c r="L27" s="12">
        <f t="shared" si="4"/>
        <v>51</v>
      </c>
      <c r="M27" s="39">
        <v>17</v>
      </c>
      <c r="N27" s="51"/>
      <c r="O27" s="51"/>
      <c r="P27" s="40"/>
      <c r="Q27" s="209"/>
      <c r="R27" s="85"/>
      <c r="S27" s="218"/>
    </row>
    <row r="28" spans="2:19" ht="20.25" customHeight="1" thickBot="1" x14ac:dyDescent="0.45">
      <c r="B28" s="245" t="s">
        <v>14</v>
      </c>
      <c r="C28" s="246"/>
      <c r="D28" s="247">
        <f>E23</f>
        <v>306</v>
      </c>
      <c r="E28" s="248"/>
      <c r="F28" s="65">
        <f t="shared" ref="F28:Q28" si="5">SUM(F23:F27)</f>
        <v>68</v>
      </c>
      <c r="G28" s="66">
        <f t="shared" si="5"/>
        <v>34</v>
      </c>
      <c r="H28" s="67">
        <f t="shared" si="5"/>
        <v>68</v>
      </c>
      <c r="I28" s="92">
        <f t="shared" si="5"/>
        <v>68</v>
      </c>
      <c r="J28" s="67">
        <f t="shared" si="5"/>
        <v>64</v>
      </c>
      <c r="K28" s="92">
        <f t="shared" si="5"/>
        <v>64</v>
      </c>
      <c r="L28" s="68">
        <f t="shared" si="5"/>
        <v>366</v>
      </c>
      <c r="M28" s="67">
        <f t="shared" si="5"/>
        <v>17</v>
      </c>
      <c r="N28" s="69">
        <f t="shared" si="5"/>
        <v>0</v>
      </c>
      <c r="O28" s="69">
        <f t="shared" si="5"/>
        <v>0</v>
      </c>
      <c r="P28" s="92">
        <f t="shared" si="5"/>
        <v>17</v>
      </c>
      <c r="Q28" s="70">
        <f t="shared" si="5"/>
        <v>400</v>
      </c>
      <c r="R28" s="86"/>
      <c r="S28" s="56"/>
    </row>
    <row r="29" spans="2:19" ht="20.25" customHeight="1" x14ac:dyDescent="0.4">
      <c r="B29" s="249" t="s">
        <v>17</v>
      </c>
      <c r="C29" s="250"/>
      <c r="D29" s="250"/>
      <c r="E29" s="253">
        <f>SUM(D22,D28)</f>
        <v>3366</v>
      </c>
      <c r="F29" s="61">
        <f>SUM(F28,F22)</f>
        <v>578</v>
      </c>
      <c r="G29" s="62">
        <f t="shared" ref="G29:K29" si="6">SUM(G28,G22)</f>
        <v>408</v>
      </c>
      <c r="H29" s="63">
        <f t="shared" si="6"/>
        <v>578</v>
      </c>
      <c r="I29" s="64">
        <f t="shared" si="6"/>
        <v>578</v>
      </c>
      <c r="J29" s="63">
        <f t="shared" si="6"/>
        <v>544</v>
      </c>
      <c r="K29" s="64">
        <f t="shared" si="6"/>
        <v>544</v>
      </c>
      <c r="L29" s="255">
        <f>SUM(L28,L22)</f>
        <v>3230</v>
      </c>
      <c r="M29" s="63">
        <f t="shared" ref="M29:P29" si="7">SUM(M28,M22)</f>
        <v>17</v>
      </c>
      <c r="N29" s="93">
        <f t="shared" si="7"/>
        <v>102</v>
      </c>
      <c r="O29" s="93">
        <f t="shared" si="7"/>
        <v>34</v>
      </c>
      <c r="P29" s="64">
        <f t="shared" si="7"/>
        <v>17</v>
      </c>
      <c r="Q29" s="257">
        <f>SUM(L29,M30)</f>
        <v>3400</v>
      </c>
      <c r="R29" s="259" t="str">
        <f>IF(Q29&gt;=3400,"O","X")</f>
        <v>O</v>
      </c>
      <c r="S29" s="260"/>
    </row>
    <row r="30" spans="2:19" ht="20.25" customHeight="1" x14ac:dyDescent="0.4">
      <c r="B30" s="251"/>
      <c r="C30" s="252"/>
      <c r="D30" s="252"/>
      <c r="E30" s="254"/>
      <c r="F30" s="261">
        <f>SUM(F29:G29)</f>
        <v>986</v>
      </c>
      <c r="G30" s="262"/>
      <c r="H30" s="263">
        <f t="shared" ref="H30" si="8">SUM(H29:I29)</f>
        <v>1156</v>
      </c>
      <c r="I30" s="264"/>
      <c r="J30" s="263">
        <f t="shared" ref="J30" si="9">SUM(J29:K29)</f>
        <v>1088</v>
      </c>
      <c r="K30" s="264"/>
      <c r="L30" s="256"/>
      <c r="M30" s="263">
        <f>SUM(M29:P29)</f>
        <v>170</v>
      </c>
      <c r="N30" s="252"/>
      <c r="O30" s="252"/>
      <c r="P30" s="264"/>
      <c r="Q30" s="258"/>
      <c r="R30" s="227"/>
      <c r="S30" s="228"/>
    </row>
    <row r="31" spans="2:19" ht="20.25" customHeight="1" thickBot="1" x14ac:dyDescent="0.45">
      <c r="B31" s="237" t="s">
        <v>18</v>
      </c>
      <c r="C31" s="238"/>
      <c r="D31" s="238"/>
      <c r="E31" s="239"/>
      <c r="F31" s="71">
        <v>7</v>
      </c>
      <c r="G31" s="72">
        <v>7</v>
      </c>
      <c r="H31" s="73">
        <v>8</v>
      </c>
      <c r="I31" s="74">
        <v>8</v>
      </c>
      <c r="J31" s="73">
        <v>8</v>
      </c>
      <c r="K31" s="74">
        <v>8</v>
      </c>
      <c r="L31" s="240"/>
      <c r="M31" s="241"/>
      <c r="N31" s="241"/>
      <c r="O31" s="241"/>
      <c r="P31" s="241"/>
      <c r="Q31" s="242"/>
      <c r="R31" s="243"/>
      <c r="S31" s="244"/>
    </row>
  </sheetData>
  <sheetProtection selectLockedCells="1"/>
  <mergeCells count="67">
    <mergeCell ref="D19:E21"/>
    <mergeCell ref="Q19:Q21"/>
    <mergeCell ref="B31:E31"/>
    <mergeCell ref="L31:Q31"/>
    <mergeCell ref="R31:S31"/>
    <mergeCell ref="B28:C28"/>
    <mergeCell ref="D28:E28"/>
    <mergeCell ref="B29:D30"/>
    <mergeCell ref="E29:E30"/>
    <mergeCell ref="L29:L30"/>
    <mergeCell ref="Q29:Q30"/>
    <mergeCell ref="R29:S30"/>
    <mergeCell ref="F30:G30"/>
    <mergeCell ref="H30:I30"/>
    <mergeCell ref="J30:K30"/>
    <mergeCell ref="M30:P30"/>
    <mergeCell ref="B23:B27"/>
    <mergeCell ref="E23:E27"/>
    <mergeCell ref="Q23:Q27"/>
    <mergeCell ref="S23:S27"/>
    <mergeCell ref="B16:B17"/>
    <mergeCell ref="E16:E17"/>
    <mergeCell ref="Q16:Q17"/>
    <mergeCell ref="S16:S17"/>
    <mergeCell ref="B18:C18"/>
    <mergeCell ref="D18:E18"/>
    <mergeCell ref="R18:S18"/>
    <mergeCell ref="R19:S21"/>
    <mergeCell ref="B22:C22"/>
    <mergeCell ref="D22:E22"/>
    <mergeCell ref="R22:S22"/>
    <mergeCell ref="B19:B21"/>
    <mergeCell ref="B12:B14"/>
    <mergeCell ref="E12:E14"/>
    <mergeCell ref="Q12:Q14"/>
    <mergeCell ref="S12:S14"/>
    <mergeCell ref="B15:C15"/>
    <mergeCell ref="D15:E15"/>
    <mergeCell ref="R15:S15"/>
    <mergeCell ref="B7:C7"/>
    <mergeCell ref="D7:E7"/>
    <mergeCell ref="R7:S7"/>
    <mergeCell ref="B11:C11"/>
    <mergeCell ref="D11:E11"/>
    <mergeCell ref="R11:S11"/>
    <mergeCell ref="B8:B10"/>
    <mergeCell ref="E8:E10"/>
    <mergeCell ref="Q8:Q10"/>
    <mergeCell ref="S8:S10"/>
    <mergeCell ref="B4:B6"/>
    <mergeCell ref="C4:C6"/>
    <mergeCell ref="D4:E6"/>
    <mergeCell ref="F4:K4"/>
    <mergeCell ref="L4:Q4"/>
    <mergeCell ref="R4:S6"/>
    <mergeCell ref="F5:G5"/>
    <mergeCell ref="H5:I5"/>
    <mergeCell ref="J5:K5"/>
    <mergeCell ref="L5:L6"/>
    <mergeCell ref="M5:P5"/>
    <mergeCell ref="Q5:Q6"/>
    <mergeCell ref="B2:D2"/>
    <mergeCell ref="E2:S2"/>
    <mergeCell ref="B3:C3"/>
    <mergeCell ref="D3:F3"/>
    <mergeCell ref="K3:L3"/>
    <mergeCell ref="M3:Q3"/>
  </mergeCells>
  <phoneticPr fontId="2" type="noConversion"/>
  <pageMargins left="0.25" right="0.25" top="0.75" bottom="0.75" header="0.3" footer="0.3"/>
  <pageSetup paperSize="9" scale="9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1"/>
  <sheetViews>
    <sheetView workbookViewId="0">
      <pane ySplit="6" topLeftCell="A7" activePane="bottomLeft" state="frozen"/>
      <selection pane="bottomLeft" activeCell="I8" sqref="I8"/>
    </sheetView>
  </sheetViews>
  <sheetFormatPr defaultRowHeight="17.399999999999999" x14ac:dyDescent="0.4"/>
  <cols>
    <col min="1" max="1" width="0.69921875" customWidth="1"/>
    <col min="2" max="2" width="3.59765625" customWidth="1"/>
    <col min="3" max="3" width="13" customWidth="1"/>
    <col min="4" max="4" width="4.8984375" customWidth="1"/>
    <col min="5" max="5" width="5.59765625" customWidth="1"/>
    <col min="6" max="11" width="4.3984375" customWidth="1"/>
    <col min="12" max="12" width="6.69921875" customWidth="1"/>
    <col min="13" max="16" width="4.3984375" customWidth="1"/>
    <col min="17" max="17" width="6.09765625" customWidth="1"/>
    <col min="18" max="18" width="3.5" customWidth="1"/>
    <col min="19" max="19" width="3.59765625" style="1" customWidth="1"/>
  </cols>
  <sheetData>
    <row r="1" spans="2:19" ht="6.75" customHeight="1" x14ac:dyDescent="0.4"/>
    <row r="2" spans="2:19" ht="30" customHeight="1" x14ac:dyDescent="0.4">
      <c r="B2" s="147" t="s">
        <v>47</v>
      </c>
      <c r="C2" s="148"/>
      <c r="D2" s="149"/>
      <c r="E2" s="150" t="s">
        <v>61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2"/>
    </row>
    <row r="3" spans="2:19" ht="21.75" customHeight="1" thickBot="1" x14ac:dyDescent="0.45">
      <c r="B3" s="153" t="s">
        <v>22</v>
      </c>
      <c r="C3" s="153"/>
      <c r="D3" s="154" t="s">
        <v>52</v>
      </c>
      <c r="E3" s="154"/>
      <c r="F3" s="154"/>
      <c r="G3" t="s">
        <v>30</v>
      </c>
      <c r="K3" s="155" t="s">
        <v>31</v>
      </c>
      <c r="L3" s="155"/>
      <c r="M3" s="156" t="s">
        <v>46</v>
      </c>
      <c r="N3" s="156"/>
      <c r="O3" s="156"/>
      <c r="P3" s="156"/>
      <c r="Q3" s="156"/>
      <c r="R3" s="82"/>
      <c r="S3" s="1" t="s">
        <v>30</v>
      </c>
    </row>
    <row r="4" spans="2:19" ht="24" customHeight="1" x14ac:dyDescent="0.4">
      <c r="B4" s="174" t="s">
        <v>23</v>
      </c>
      <c r="C4" s="177" t="s">
        <v>5</v>
      </c>
      <c r="D4" s="180" t="s">
        <v>0</v>
      </c>
      <c r="E4" s="181"/>
      <c r="F4" s="186" t="s">
        <v>32</v>
      </c>
      <c r="G4" s="187"/>
      <c r="H4" s="187"/>
      <c r="I4" s="187"/>
      <c r="J4" s="187"/>
      <c r="K4" s="187"/>
      <c r="L4" s="188" t="s">
        <v>24</v>
      </c>
      <c r="M4" s="189"/>
      <c r="N4" s="189"/>
      <c r="O4" s="189"/>
      <c r="P4" s="189"/>
      <c r="Q4" s="190"/>
      <c r="R4" s="157" t="s">
        <v>29</v>
      </c>
      <c r="S4" s="158"/>
    </row>
    <row r="5" spans="2:19" ht="21.75" customHeight="1" x14ac:dyDescent="0.4">
      <c r="B5" s="175"/>
      <c r="C5" s="178"/>
      <c r="D5" s="182"/>
      <c r="E5" s="183"/>
      <c r="F5" s="163" t="s">
        <v>58</v>
      </c>
      <c r="G5" s="164"/>
      <c r="H5" s="165" t="s">
        <v>59</v>
      </c>
      <c r="I5" s="166"/>
      <c r="J5" s="165" t="s">
        <v>60</v>
      </c>
      <c r="K5" s="166"/>
      <c r="L5" s="167" t="s">
        <v>35</v>
      </c>
      <c r="M5" s="169" t="s">
        <v>36</v>
      </c>
      <c r="N5" s="170"/>
      <c r="O5" s="170"/>
      <c r="P5" s="171"/>
      <c r="Q5" s="172" t="s">
        <v>41</v>
      </c>
      <c r="R5" s="159"/>
      <c r="S5" s="160"/>
    </row>
    <row r="6" spans="2:19" ht="46.8" x14ac:dyDescent="0.4">
      <c r="B6" s="176"/>
      <c r="C6" s="179"/>
      <c r="D6" s="184"/>
      <c r="E6" s="185"/>
      <c r="F6" s="15" t="s">
        <v>19</v>
      </c>
      <c r="G6" s="16" t="s">
        <v>20</v>
      </c>
      <c r="H6" s="17" t="s">
        <v>21</v>
      </c>
      <c r="I6" s="18" t="s">
        <v>20</v>
      </c>
      <c r="J6" s="17" t="s">
        <v>21</v>
      </c>
      <c r="K6" s="18" t="s">
        <v>20</v>
      </c>
      <c r="L6" s="168"/>
      <c r="M6" s="17" t="s">
        <v>1</v>
      </c>
      <c r="N6" s="19" t="s">
        <v>2</v>
      </c>
      <c r="O6" s="19" t="s">
        <v>3</v>
      </c>
      <c r="P6" s="18" t="s">
        <v>4</v>
      </c>
      <c r="Q6" s="173"/>
      <c r="R6" s="161"/>
      <c r="S6" s="162"/>
    </row>
    <row r="7" spans="2:19" ht="20.25" customHeight="1" x14ac:dyDescent="0.4">
      <c r="B7" s="191" t="s">
        <v>6</v>
      </c>
      <c r="C7" s="192"/>
      <c r="D7" s="193">
        <v>442</v>
      </c>
      <c r="E7" s="194"/>
      <c r="F7" s="28">
        <v>68</v>
      </c>
      <c r="G7" s="29">
        <v>51</v>
      </c>
      <c r="H7" s="141">
        <v>75</v>
      </c>
      <c r="I7" s="142">
        <v>75</v>
      </c>
      <c r="J7" s="30">
        <v>68</v>
      </c>
      <c r="K7" s="31">
        <v>68</v>
      </c>
      <c r="L7" s="9">
        <f>SUM(F7:K7)</f>
        <v>405</v>
      </c>
      <c r="M7" s="30"/>
      <c r="N7" s="48">
        <v>17</v>
      </c>
      <c r="O7" s="48"/>
      <c r="P7" s="31"/>
      <c r="Q7" s="54">
        <f>SUM(L7:P7)</f>
        <v>422</v>
      </c>
      <c r="R7" s="195" t="str">
        <f>IF(AND(Q7&gt;=354,Q7&lt;=530),"O","X")</f>
        <v>O</v>
      </c>
      <c r="S7" s="196"/>
    </row>
    <row r="8" spans="2:19" ht="20.25" customHeight="1" x14ac:dyDescent="0.4">
      <c r="B8" s="201" t="s">
        <v>43</v>
      </c>
      <c r="C8" s="2" t="s">
        <v>37</v>
      </c>
      <c r="D8" s="57">
        <v>170</v>
      </c>
      <c r="E8" s="204">
        <f>SUM(D8:D10)</f>
        <v>510</v>
      </c>
      <c r="F8" s="24">
        <v>17</v>
      </c>
      <c r="G8" s="32">
        <v>34</v>
      </c>
      <c r="H8" s="100"/>
      <c r="I8" s="101"/>
      <c r="J8" s="33">
        <v>51</v>
      </c>
      <c r="K8" s="34">
        <v>51</v>
      </c>
      <c r="L8" s="124">
        <f>SUM(F8:K8)</f>
        <v>153</v>
      </c>
      <c r="M8" s="33"/>
      <c r="N8" s="49">
        <v>17</v>
      </c>
      <c r="O8" s="49"/>
      <c r="P8" s="34"/>
      <c r="Q8" s="207">
        <f>SUM(L8:P10)</f>
        <v>490</v>
      </c>
      <c r="R8" s="83" t="str">
        <f>IF(AND(SUM(L8:P8)&gt;=D8*0.8,SUM(L8:P8)&lt;=D8*1.2),"O","X")</f>
        <v>O</v>
      </c>
      <c r="S8" s="210" t="str">
        <f>IF(AND(Q8&gt;=408,Q8&lt;=612),"O","X")</f>
        <v>O</v>
      </c>
    </row>
    <row r="9" spans="2:19" ht="20.25" customHeight="1" x14ac:dyDescent="0.4">
      <c r="B9" s="202"/>
      <c r="C9" s="3" t="s">
        <v>38</v>
      </c>
      <c r="D9" s="58">
        <v>170</v>
      </c>
      <c r="E9" s="205"/>
      <c r="F9" s="25"/>
      <c r="G9" s="35"/>
      <c r="H9" s="104">
        <v>30</v>
      </c>
      <c r="I9" s="105">
        <v>30</v>
      </c>
      <c r="J9" s="36">
        <v>51</v>
      </c>
      <c r="K9" s="37">
        <v>51</v>
      </c>
      <c r="L9" s="125">
        <f>SUM(F9:K9)</f>
        <v>162</v>
      </c>
      <c r="M9" s="36"/>
      <c r="N9" s="50"/>
      <c r="O9" s="50"/>
      <c r="P9" s="37"/>
      <c r="Q9" s="208"/>
      <c r="R9" s="87" t="str">
        <f t="shared" ref="R9:R13" si="0">IF(AND(SUM(L9:P9)&gt;=D9*0.8,SUM(L9:P9)&lt;=D9*1.2),"O","X")</f>
        <v>O</v>
      </c>
      <c r="S9" s="210" t="str">
        <f>IF(AND(Q9&gt;=354,Q9&lt;=530),"O","X")</f>
        <v>X</v>
      </c>
    </row>
    <row r="10" spans="2:19" ht="20.25" customHeight="1" x14ac:dyDescent="0.4">
      <c r="B10" s="203"/>
      <c r="C10" s="4" t="s">
        <v>39</v>
      </c>
      <c r="D10" s="59">
        <v>170</v>
      </c>
      <c r="E10" s="206"/>
      <c r="F10" s="26">
        <v>34</v>
      </c>
      <c r="G10" s="38">
        <v>17</v>
      </c>
      <c r="H10" s="108">
        <v>45</v>
      </c>
      <c r="I10" s="109">
        <v>45</v>
      </c>
      <c r="J10" s="39"/>
      <c r="K10" s="40"/>
      <c r="L10" s="126">
        <f>SUM(F10:K10)</f>
        <v>141</v>
      </c>
      <c r="M10" s="39"/>
      <c r="N10" s="51">
        <v>17</v>
      </c>
      <c r="O10" s="51"/>
      <c r="P10" s="40"/>
      <c r="Q10" s="209"/>
      <c r="R10" s="85" t="str">
        <f t="shared" si="0"/>
        <v>O</v>
      </c>
      <c r="S10" s="210" t="str">
        <f>IF(AND(Q10&gt;=354,Q10&lt;=530),"O","X")</f>
        <v>X</v>
      </c>
    </row>
    <row r="11" spans="2:19" ht="20.25" customHeight="1" x14ac:dyDescent="0.4">
      <c r="B11" s="197" t="s">
        <v>7</v>
      </c>
      <c r="C11" s="198"/>
      <c r="D11" s="199">
        <v>374</v>
      </c>
      <c r="E11" s="200"/>
      <c r="F11" s="41">
        <v>68</v>
      </c>
      <c r="G11" s="42">
        <v>51</v>
      </c>
      <c r="H11" s="143">
        <v>45</v>
      </c>
      <c r="I11" s="133">
        <v>45</v>
      </c>
      <c r="J11" s="43">
        <v>68</v>
      </c>
      <c r="K11" s="44">
        <v>68</v>
      </c>
      <c r="L11" s="13">
        <f t="shared" ref="L11:L21" si="1">SUM(F11:K11)</f>
        <v>345</v>
      </c>
      <c r="M11" s="43"/>
      <c r="N11" s="52">
        <v>17</v>
      </c>
      <c r="O11" s="52"/>
      <c r="P11" s="44"/>
      <c r="Q11" s="135">
        <f t="shared" ref="Q11:Q18" si="2">SUM(L11:P11)</f>
        <v>362</v>
      </c>
      <c r="R11" s="195" t="str">
        <f>IF(AND(Q11&gt;=300,Q11&lt;=448),"O","X")</f>
        <v>O</v>
      </c>
      <c r="S11" s="196"/>
    </row>
    <row r="12" spans="2:19" ht="20.25" customHeight="1" x14ac:dyDescent="0.4">
      <c r="B12" s="211" t="s">
        <v>42</v>
      </c>
      <c r="C12" s="5" t="s">
        <v>8</v>
      </c>
      <c r="D12" s="60">
        <v>374</v>
      </c>
      <c r="E12" s="214">
        <v>680</v>
      </c>
      <c r="F12" s="27">
        <v>51</v>
      </c>
      <c r="G12" s="45">
        <v>34</v>
      </c>
      <c r="H12" s="144">
        <v>45</v>
      </c>
      <c r="I12" s="134">
        <v>45</v>
      </c>
      <c r="J12" s="46">
        <v>68</v>
      </c>
      <c r="K12" s="47">
        <v>68</v>
      </c>
      <c r="L12" s="14">
        <f t="shared" si="1"/>
        <v>311</v>
      </c>
      <c r="M12" s="46"/>
      <c r="N12" s="53">
        <v>17</v>
      </c>
      <c r="O12" s="53"/>
      <c r="P12" s="47"/>
      <c r="Q12" s="207">
        <f>SUM(L12:P14)</f>
        <v>652</v>
      </c>
      <c r="R12" s="83" t="str">
        <f t="shared" si="0"/>
        <v>O</v>
      </c>
      <c r="S12" s="216" t="str">
        <f>IF(AND(Q12&gt;=544,Q12&lt;=816),"O","X")</f>
        <v>O</v>
      </c>
    </row>
    <row r="13" spans="2:19" ht="20.25" customHeight="1" x14ac:dyDescent="0.4">
      <c r="B13" s="212"/>
      <c r="C13" s="3" t="s">
        <v>13</v>
      </c>
      <c r="D13" s="90">
        <v>272</v>
      </c>
      <c r="E13" s="200"/>
      <c r="F13" s="91">
        <v>51</v>
      </c>
      <c r="G13" s="35">
        <v>34</v>
      </c>
      <c r="H13" s="104">
        <v>30</v>
      </c>
      <c r="I13" s="105">
        <v>30</v>
      </c>
      <c r="J13" s="36">
        <v>51</v>
      </c>
      <c r="K13" s="37">
        <v>51</v>
      </c>
      <c r="L13" s="11">
        <f t="shared" si="1"/>
        <v>247</v>
      </c>
      <c r="M13" s="36"/>
      <c r="N13" s="50">
        <v>17</v>
      </c>
      <c r="O13" s="50"/>
      <c r="P13" s="37"/>
      <c r="Q13" s="208"/>
      <c r="R13" s="87" t="str">
        <f t="shared" si="0"/>
        <v>O</v>
      </c>
      <c r="S13" s="217"/>
    </row>
    <row r="14" spans="2:19" ht="20.25" customHeight="1" x14ac:dyDescent="0.4">
      <c r="B14" s="213"/>
      <c r="C14" s="75" t="s">
        <v>40</v>
      </c>
      <c r="D14" s="89">
        <v>34</v>
      </c>
      <c r="E14" s="215"/>
      <c r="F14" s="76"/>
      <c r="G14" s="77"/>
      <c r="H14" s="145">
        <v>30</v>
      </c>
      <c r="I14" s="146">
        <v>30</v>
      </c>
      <c r="J14" s="78"/>
      <c r="K14" s="79"/>
      <c r="L14" s="80">
        <f t="shared" si="1"/>
        <v>60</v>
      </c>
      <c r="M14" s="78"/>
      <c r="N14" s="81"/>
      <c r="O14" s="81"/>
      <c r="P14" s="79"/>
      <c r="Q14" s="209"/>
      <c r="R14" s="85" t="str">
        <f>IF(AND(D14&gt;=34,D14&lt;=68),"O","X")</f>
        <v>O</v>
      </c>
      <c r="S14" s="218"/>
    </row>
    <row r="15" spans="2:19" ht="20.25" customHeight="1" x14ac:dyDescent="0.4">
      <c r="B15" s="197" t="s">
        <v>9</v>
      </c>
      <c r="C15" s="198"/>
      <c r="D15" s="199">
        <v>272</v>
      </c>
      <c r="E15" s="200"/>
      <c r="F15" s="41">
        <v>34</v>
      </c>
      <c r="G15" s="42">
        <v>51</v>
      </c>
      <c r="H15" s="143">
        <v>45</v>
      </c>
      <c r="I15" s="133">
        <v>45</v>
      </c>
      <c r="J15" s="43">
        <v>34</v>
      </c>
      <c r="K15" s="44">
        <v>34</v>
      </c>
      <c r="L15" s="13">
        <f t="shared" si="1"/>
        <v>243</v>
      </c>
      <c r="M15" s="43"/>
      <c r="N15" s="52"/>
      <c r="O15" s="52">
        <v>17</v>
      </c>
      <c r="P15" s="44"/>
      <c r="Q15" s="135">
        <f t="shared" si="2"/>
        <v>260</v>
      </c>
      <c r="R15" s="195" t="str">
        <f>IF(AND(Q15&gt;=272,Q15&lt;=326),"O","X")</f>
        <v>X</v>
      </c>
      <c r="S15" s="196"/>
    </row>
    <row r="16" spans="2:19" ht="20.25" customHeight="1" x14ac:dyDescent="0.4">
      <c r="B16" s="219" t="s">
        <v>25</v>
      </c>
      <c r="C16" s="5" t="s">
        <v>10</v>
      </c>
      <c r="D16" s="60">
        <v>136</v>
      </c>
      <c r="E16" s="222">
        <f>SUM(D16:D17)</f>
        <v>272</v>
      </c>
      <c r="F16" s="27">
        <v>34</v>
      </c>
      <c r="G16" s="45">
        <v>17</v>
      </c>
      <c r="H16" s="144">
        <v>30</v>
      </c>
      <c r="I16" s="134">
        <v>30</v>
      </c>
      <c r="J16" s="46"/>
      <c r="K16" s="47"/>
      <c r="L16" s="14">
        <f t="shared" si="1"/>
        <v>111</v>
      </c>
      <c r="M16" s="46"/>
      <c r="N16" s="53"/>
      <c r="O16" s="53">
        <v>17</v>
      </c>
      <c r="P16" s="47"/>
      <c r="Q16" s="207">
        <f>SUM(L16:P17)</f>
        <v>256</v>
      </c>
      <c r="R16" s="88" t="str">
        <f>IF(AND(SUM(L16:P16)&gt;=D16,SUM(L16:P16)&lt;=D16),"O","X")</f>
        <v>X</v>
      </c>
      <c r="S16" s="210" t="str">
        <f>IF(AND(Q16&gt;=272,Q16&lt;=326),"O","X")</f>
        <v>X</v>
      </c>
    </row>
    <row r="17" spans="2:19" ht="20.25" customHeight="1" x14ac:dyDescent="0.4">
      <c r="B17" s="203"/>
      <c r="C17" s="4" t="s">
        <v>11</v>
      </c>
      <c r="D17" s="59">
        <v>136</v>
      </c>
      <c r="E17" s="206"/>
      <c r="F17" s="26">
        <v>34</v>
      </c>
      <c r="G17" s="38">
        <v>17</v>
      </c>
      <c r="H17" s="108">
        <v>30</v>
      </c>
      <c r="I17" s="109">
        <v>30</v>
      </c>
      <c r="J17" s="39"/>
      <c r="K17" s="40"/>
      <c r="L17" s="12">
        <f t="shared" si="1"/>
        <v>111</v>
      </c>
      <c r="M17" s="39"/>
      <c r="N17" s="51"/>
      <c r="O17" s="51">
        <v>17</v>
      </c>
      <c r="P17" s="40"/>
      <c r="Q17" s="209"/>
      <c r="R17" s="85" t="str">
        <f>IF(AND(SUM(L17:P17)&gt;=D17,SUM(L17:P17)&lt;=D17),"O","X")</f>
        <v>X</v>
      </c>
      <c r="S17" s="210" t="str">
        <f>IF(AND(Q17&gt;=354,Q17&lt;=530),"O","X")</f>
        <v>X</v>
      </c>
    </row>
    <row r="18" spans="2:19" ht="20.25" customHeight="1" x14ac:dyDescent="0.4">
      <c r="B18" s="197" t="s">
        <v>12</v>
      </c>
      <c r="C18" s="198"/>
      <c r="D18" s="199">
        <v>340</v>
      </c>
      <c r="E18" s="200"/>
      <c r="F18" s="41">
        <v>51</v>
      </c>
      <c r="G18" s="42">
        <v>34</v>
      </c>
      <c r="H18" s="143">
        <v>45</v>
      </c>
      <c r="I18" s="133">
        <v>45</v>
      </c>
      <c r="J18" s="43">
        <v>68</v>
      </c>
      <c r="K18" s="44">
        <v>68</v>
      </c>
      <c r="L18" s="13">
        <f t="shared" si="1"/>
        <v>311</v>
      </c>
      <c r="M18" s="43"/>
      <c r="N18" s="52">
        <v>17</v>
      </c>
      <c r="O18" s="52"/>
      <c r="P18" s="44"/>
      <c r="Q18" s="135">
        <f t="shared" si="2"/>
        <v>328</v>
      </c>
      <c r="R18" s="195" t="str">
        <f>IF(AND(Q18&gt;=272,Q18&lt;=408),"O","X")</f>
        <v>O</v>
      </c>
      <c r="S18" s="196"/>
    </row>
    <row r="19" spans="2:19" ht="20.25" customHeight="1" x14ac:dyDescent="0.4">
      <c r="B19" s="219" t="s">
        <v>26</v>
      </c>
      <c r="C19" s="47" t="s">
        <v>44</v>
      </c>
      <c r="D19" s="235">
        <v>170</v>
      </c>
      <c r="E19" s="214"/>
      <c r="F19" s="27"/>
      <c r="G19" s="45"/>
      <c r="H19" s="144"/>
      <c r="I19" s="134"/>
      <c r="J19" s="46">
        <v>51</v>
      </c>
      <c r="K19" s="47">
        <v>51</v>
      </c>
      <c r="L19" s="14">
        <f t="shared" si="1"/>
        <v>102</v>
      </c>
      <c r="M19" s="46"/>
      <c r="N19" s="53"/>
      <c r="O19" s="53"/>
      <c r="P19" s="47"/>
      <c r="Q19" s="207">
        <f>SUM(L19:P21)</f>
        <v>170</v>
      </c>
      <c r="R19" s="223" t="str">
        <f>IF(AND(Q19&gt;=136,Q19&lt;=204),"O","X")</f>
        <v>O</v>
      </c>
      <c r="S19" s="224"/>
    </row>
    <row r="20" spans="2:19" ht="20.25" customHeight="1" x14ac:dyDescent="0.4">
      <c r="B20" s="202"/>
      <c r="C20" s="37" t="s">
        <v>45</v>
      </c>
      <c r="D20" s="199"/>
      <c r="E20" s="200"/>
      <c r="F20" s="25">
        <v>34</v>
      </c>
      <c r="G20" s="35">
        <v>34</v>
      </c>
      <c r="H20" s="104"/>
      <c r="I20" s="105"/>
      <c r="J20" s="36"/>
      <c r="K20" s="37"/>
      <c r="L20" s="11">
        <f t="shared" si="1"/>
        <v>68</v>
      </c>
      <c r="M20" s="36"/>
      <c r="N20" s="50"/>
      <c r="O20" s="50"/>
      <c r="P20" s="37"/>
      <c r="Q20" s="208"/>
      <c r="R20" s="225"/>
      <c r="S20" s="226"/>
    </row>
    <row r="21" spans="2:19" ht="20.25" customHeight="1" x14ac:dyDescent="0.4">
      <c r="B21" s="203"/>
      <c r="C21" s="40"/>
      <c r="D21" s="236"/>
      <c r="E21" s="215"/>
      <c r="F21" s="26"/>
      <c r="G21" s="38"/>
      <c r="H21" s="108"/>
      <c r="I21" s="109"/>
      <c r="J21" s="39"/>
      <c r="K21" s="40"/>
      <c r="L21" s="127">
        <f t="shared" si="1"/>
        <v>0</v>
      </c>
      <c r="M21" s="39"/>
      <c r="N21" s="51"/>
      <c r="O21" s="51"/>
      <c r="P21" s="40"/>
      <c r="Q21" s="209"/>
      <c r="R21" s="227"/>
      <c r="S21" s="228"/>
    </row>
    <row r="22" spans="2:19" ht="20.25" customHeight="1" x14ac:dyDescent="0.4">
      <c r="B22" s="229" t="s">
        <v>14</v>
      </c>
      <c r="C22" s="230"/>
      <c r="D22" s="231">
        <f>SUM(D7,E8,D11,E12,D15,E16,D18,D19)</f>
        <v>3060</v>
      </c>
      <c r="E22" s="232"/>
      <c r="F22" s="20">
        <f t="shared" ref="F22:Q22" si="3">SUM(F7:F21)</f>
        <v>476</v>
      </c>
      <c r="G22" s="21">
        <f t="shared" si="3"/>
        <v>374</v>
      </c>
      <c r="H22" s="22">
        <f t="shared" si="3"/>
        <v>450</v>
      </c>
      <c r="I22" s="140">
        <f t="shared" si="3"/>
        <v>450</v>
      </c>
      <c r="J22" s="22">
        <f t="shared" si="3"/>
        <v>510</v>
      </c>
      <c r="K22" s="140">
        <f t="shared" si="3"/>
        <v>510</v>
      </c>
      <c r="L22" s="128">
        <f t="shared" si="3"/>
        <v>2770</v>
      </c>
      <c r="M22" s="22">
        <f t="shared" si="3"/>
        <v>0</v>
      </c>
      <c r="N22" s="23">
        <f t="shared" si="3"/>
        <v>119</v>
      </c>
      <c r="O22" s="23">
        <f t="shared" si="3"/>
        <v>51</v>
      </c>
      <c r="P22" s="136">
        <f t="shared" si="3"/>
        <v>0</v>
      </c>
      <c r="Q22" s="55">
        <f t="shared" si="3"/>
        <v>2940</v>
      </c>
      <c r="R22" s="233" t="str">
        <f>IF(Q22&gt;=3060,"O","X")</f>
        <v>X</v>
      </c>
      <c r="S22" s="234"/>
    </row>
    <row r="23" spans="2:19" ht="20.25" customHeight="1" x14ac:dyDescent="0.4">
      <c r="B23" s="219" t="s">
        <v>27</v>
      </c>
      <c r="C23" s="6" t="s">
        <v>15</v>
      </c>
      <c r="D23" s="57"/>
      <c r="E23" s="220">
        <v>306</v>
      </c>
      <c r="F23" s="24">
        <v>12</v>
      </c>
      <c r="G23" s="32">
        <v>12</v>
      </c>
      <c r="H23" s="100">
        <v>13</v>
      </c>
      <c r="I23" s="101">
        <v>10</v>
      </c>
      <c r="J23" s="33">
        <v>12</v>
      </c>
      <c r="K23" s="34">
        <v>12</v>
      </c>
      <c r="L23" s="10">
        <f t="shared" ref="L23:L27" si="4">SUM(F23:K23)</f>
        <v>71</v>
      </c>
      <c r="M23" s="33"/>
      <c r="N23" s="49"/>
      <c r="O23" s="49"/>
      <c r="P23" s="34"/>
      <c r="Q23" s="207">
        <f>SUM(L23:P27)</f>
        <v>392</v>
      </c>
      <c r="R23" s="83"/>
      <c r="S23" s="216" t="str">
        <f>IF(AND(Q15=272,Q23&gt;=374),"O",IF(AND(Q15=306,Q23&gt;=340),"O","X"))</f>
        <v>X</v>
      </c>
    </row>
    <row r="24" spans="2:19" ht="20.25" customHeight="1" x14ac:dyDescent="0.4">
      <c r="B24" s="202"/>
      <c r="C24" s="7" t="s">
        <v>16</v>
      </c>
      <c r="D24" s="58"/>
      <c r="E24" s="220"/>
      <c r="F24" s="25"/>
      <c r="G24" s="35"/>
      <c r="H24" s="104">
        <v>15</v>
      </c>
      <c r="I24" s="105">
        <v>15</v>
      </c>
      <c r="J24" s="36">
        <v>17</v>
      </c>
      <c r="K24" s="37">
        <v>17</v>
      </c>
      <c r="L24" s="11">
        <f t="shared" si="4"/>
        <v>64</v>
      </c>
      <c r="M24" s="36"/>
      <c r="N24" s="50"/>
      <c r="O24" s="50"/>
      <c r="P24" s="37">
        <v>34</v>
      </c>
      <c r="Q24" s="208"/>
      <c r="R24" s="84"/>
      <c r="S24" s="217"/>
    </row>
    <row r="25" spans="2:19" ht="20.25" customHeight="1" x14ac:dyDescent="0.4">
      <c r="B25" s="202"/>
      <c r="C25" s="7" t="s">
        <v>28</v>
      </c>
      <c r="D25" s="58"/>
      <c r="E25" s="220"/>
      <c r="F25" s="25">
        <v>17</v>
      </c>
      <c r="G25" s="35">
        <v>17</v>
      </c>
      <c r="H25" s="104">
        <v>15</v>
      </c>
      <c r="I25" s="105">
        <v>15</v>
      </c>
      <c r="J25" s="36">
        <v>34</v>
      </c>
      <c r="K25" s="37">
        <v>34</v>
      </c>
      <c r="L25" s="11">
        <f t="shared" si="4"/>
        <v>132</v>
      </c>
      <c r="M25" s="36"/>
      <c r="N25" s="50"/>
      <c r="O25" s="50"/>
      <c r="P25" s="37"/>
      <c r="Q25" s="208"/>
      <c r="R25" s="87" t="str">
        <f>IF(AND(Q15=272,SUM(L25:P25)=136,Q23&gt;=374),"O",IF(AND(Q15=306,SUM(L25:P25)=102,Q23&gt;=340),"O","X"))</f>
        <v>X</v>
      </c>
      <c r="S25" s="217"/>
    </row>
    <row r="26" spans="2:19" ht="20.25" customHeight="1" x14ac:dyDescent="0.4">
      <c r="B26" s="202"/>
      <c r="C26" s="7" t="s">
        <v>33</v>
      </c>
      <c r="D26" s="58"/>
      <c r="E26" s="220"/>
      <c r="F26" s="25">
        <v>5</v>
      </c>
      <c r="G26" s="35">
        <v>5</v>
      </c>
      <c r="H26" s="104">
        <v>2</v>
      </c>
      <c r="I26" s="105">
        <v>5</v>
      </c>
      <c r="J26" s="36">
        <v>5</v>
      </c>
      <c r="K26" s="37">
        <v>5</v>
      </c>
      <c r="L26" s="11">
        <f t="shared" si="4"/>
        <v>27</v>
      </c>
      <c r="M26" s="36"/>
      <c r="N26" s="50"/>
      <c r="O26" s="50"/>
      <c r="P26" s="37"/>
      <c r="Q26" s="208"/>
      <c r="R26" s="84"/>
      <c r="S26" s="217"/>
    </row>
    <row r="27" spans="2:19" ht="20.25" customHeight="1" x14ac:dyDescent="0.4">
      <c r="B27" s="203"/>
      <c r="C27" s="8" t="s">
        <v>34</v>
      </c>
      <c r="D27" s="59"/>
      <c r="E27" s="221"/>
      <c r="F27" s="26">
        <v>17</v>
      </c>
      <c r="G27" s="38"/>
      <c r="H27" s="108">
        <v>15</v>
      </c>
      <c r="I27" s="109">
        <v>15</v>
      </c>
      <c r="J27" s="39"/>
      <c r="K27" s="40"/>
      <c r="L27" s="12">
        <f t="shared" si="4"/>
        <v>47</v>
      </c>
      <c r="M27" s="39">
        <v>17</v>
      </c>
      <c r="N27" s="51"/>
      <c r="O27" s="51"/>
      <c r="P27" s="40"/>
      <c r="Q27" s="209"/>
      <c r="R27" s="85"/>
      <c r="S27" s="218"/>
    </row>
    <row r="28" spans="2:19" ht="20.25" customHeight="1" thickBot="1" x14ac:dyDescent="0.45">
      <c r="B28" s="245" t="s">
        <v>14</v>
      </c>
      <c r="C28" s="246"/>
      <c r="D28" s="247">
        <f>E23</f>
        <v>306</v>
      </c>
      <c r="E28" s="248"/>
      <c r="F28" s="65">
        <f t="shared" ref="F28:Q28" si="5">SUM(F23:F27)</f>
        <v>51</v>
      </c>
      <c r="G28" s="66">
        <f t="shared" si="5"/>
        <v>34</v>
      </c>
      <c r="H28" s="67">
        <f t="shared" si="5"/>
        <v>60</v>
      </c>
      <c r="I28" s="137">
        <f t="shared" si="5"/>
        <v>60</v>
      </c>
      <c r="J28" s="67">
        <f t="shared" si="5"/>
        <v>68</v>
      </c>
      <c r="K28" s="139">
        <f t="shared" si="5"/>
        <v>68</v>
      </c>
      <c r="L28" s="68">
        <f t="shared" si="5"/>
        <v>341</v>
      </c>
      <c r="M28" s="67">
        <f t="shared" si="5"/>
        <v>17</v>
      </c>
      <c r="N28" s="69">
        <f t="shared" si="5"/>
        <v>0</v>
      </c>
      <c r="O28" s="69">
        <f t="shared" si="5"/>
        <v>0</v>
      </c>
      <c r="P28" s="137">
        <f t="shared" si="5"/>
        <v>34</v>
      </c>
      <c r="Q28" s="70">
        <f t="shared" si="5"/>
        <v>392</v>
      </c>
      <c r="R28" s="86"/>
      <c r="S28" s="56"/>
    </row>
    <row r="29" spans="2:19" ht="20.25" customHeight="1" x14ac:dyDescent="0.4">
      <c r="B29" s="249" t="s">
        <v>17</v>
      </c>
      <c r="C29" s="250"/>
      <c r="D29" s="250"/>
      <c r="E29" s="253">
        <f>SUM(D22,D28)</f>
        <v>3366</v>
      </c>
      <c r="F29" s="61">
        <f>SUM(F28,F22)</f>
        <v>527</v>
      </c>
      <c r="G29" s="62">
        <f t="shared" ref="G29:K29" si="6">SUM(G28,G22)</f>
        <v>408</v>
      </c>
      <c r="H29" s="63">
        <f t="shared" si="6"/>
        <v>510</v>
      </c>
      <c r="I29" s="64">
        <f t="shared" si="6"/>
        <v>510</v>
      </c>
      <c r="J29" s="63">
        <f t="shared" si="6"/>
        <v>578</v>
      </c>
      <c r="K29" s="64">
        <f t="shared" si="6"/>
        <v>578</v>
      </c>
      <c r="L29" s="255">
        <f>SUM(L28,L22)</f>
        <v>3111</v>
      </c>
      <c r="M29" s="63">
        <f t="shared" ref="M29:P29" si="7">SUM(M28,M22)</f>
        <v>17</v>
      </c>
      <c r="N29" s="138">
        <f t="shared" si="7"/>
        <v>119</v>
      </c>
      <c r="O29" s="138">
        <f t="shared" si="7"/>
        <v>51</v>
      </c>
      <c r="P29" s="64">
        <f t="shared" si="7"/>
        <v>34</v>
      </c>
      <c r="Q29" s="257">
        <f>SUM(L29,M30)</f>
        <v>3332</v>
      </c>
      <c r="R29" s="259" t="str">
        <f>IF(Q29&gt;=3400,"O","X")</f>
        <v>X</v>
      </c>
      <c r="S29" s="260"/>
    </row>
    <row r="30" spans="2:19" ht="20.25" customHeight="1" x14ac:dyDescent="0.4">
      <c r="B30" s="251"/>
      <c r="C30" s="252"/>
      <c r="D30" s="252"/>
      <c r="E30" s="254"/>
      <c r="F30" s="261">
        <f>SUM(F29:G29)</f>
        <v>935</v>
      </c>
      <c r="G30" s="262"/>
      <c r="H30" s="263">
        <f t="shared" ref="H30" si="8">SUM(H29:I29)</f>
        <v>1020</v>
      </c>
      <c r="I30" s="264"/>
      <c r="J30" s="263">
        <f t="shared" ref="J30" si="9">SUM(J29:K29)</f>
        <v>1156</v>
      </c>
      <c r="K30" s="264"/>
      <c r="L30" s="256"/>
      <c r="M30" s="263">
        <f>SUM(M29:P29)</f>
        <v>221</v>
      </c>
      <c r="N30" s="252"/>
      <c r="O30" s="252"/>
      <c r="P30" s="264"/>
      <c r="Q30" s="258"/>
      <c r="R30" s="227"/>
      <c r="S30" s="228"/>
    </row>
    <row r="31" spans="2:19" ht="20.25" customHeight="1" thickBot="1" x14ac:dyDescent="0.45">
      <c r="B31" s="237" t="s">
        <v>18</v>
      </c>
      <c r="C31" s="238"/>
      <c r="D31" s="238"/>
      <c r="E31" s="239"/>
      <c r="F31" s="71">
        <v>7</v>
      </c>
      <c r="G31" s="72">
        <v>7</v>
      </c>
      <c r="H31" s="73">
        <v>8</v>
      </c>
      <c r="I31" s="74">
        <v>8</v>
      </c>
      <c r="J31" s="73">
        <v>8</v>
      </c>
      <c r="K31" s="74">
        <v>8</v>
      </c>
      <c r="L31" s="240"/>
      <c r="M31" s="241"/>
      <c r="N31" s="241"/>
      <c r="O31" s="241"/>
      <c r="P31" s="241"/>
      <c r="Q31" s="242"/>
      <c r="R31" s="243"/>
      <c r="S31" s="244"/>
    </row>
  </sheetData>
  <sheetProtection selectLockedCells="1"/>
  <mergeCells count="67">
    <mergeCell ref="B2:D2"/>
    <mergeCell ref="E2:S2"/>
    <mergeCell ref="B3:C3"/>
    <mergeCell ref="D3:F3"/>
    <mergeCell ref="K3:L3"/>
    <mergeCell ref="M3:Q3"/>
    <mergeCell ref="R4:S6"/>
    <mergeCell ref="F5:G5"/>
    <mergeCell ref="H5:I5"/>
    <mergeCell ref="J5:K5"/>
    <mergeCell ref="L5:L6"/>
    <mergeCell ref="M5:P5"/>
    <mergeCell ref="Q5:Q6"/>
    <mergeCell ref="B4:B6"/>
    <mergeCell ref="C4:C6"/>
    <mergeCell ref="D4:E6"/>
    <mergeCell ref="F4:K4"/>
    <mergeCell ref="L4:Q4"/>
    <mergeCell ref="B7:C7"/>
    <mergeCell ref="D7:E7"/>
    <mergeCell ref="R7:S7"/>
    <mergeCell ref="B11:C11"/>
    <mergeCell ref="D11:E11"/>
    <mergeCell ref="R11:S11"/>
    <mergeCell ref="B8:B10"/>
    <mergeCell ref="E8:E10"/>
    <mergeCell ref="Q8:Q10"/>
    <mergeCell ref="S8:S10"/>
    <mergeCell ref="B12:B14"/>
    <mergeCell ref="E12:E14"/>
    <mergeCell ref="Q12:Q14"/>
    <mergeCell ref="S12:S14"/>
    <mergeCell ref="B15:C15"/>
    <mergeCell ref="D15:E15"/>
    <mergeCell ref="R15:S15"/>
    <mergeCell ref="R19:S21"/>
    <mergeCell ref="B22:C22"/>
    <mergeCell ref="D22:E22"/>
    <mergeCell ref="R22:S22"/>
    <mergeCell ref="B16:B17"/>
    <mergeCell ref="E16:E17"/>
    <mergeCell ref="Q16:Q17"/>
    <mergeCell ref="S16:S17"/>
    <mergeCell ref="B18:C18"/>
    <mergeCell ref="D18:E18"/>
    <mergeCell ref="R18:S18"/>
    <mergeCell ref="M30:P30"/>
    <mergeCell ref="B23:B27"/>
    <mergeCell ref="B19:B21"/>
    <mergeCell ref="D19:E21"/>
    <mergeCell ref="Q19:Q21"/>
    <mergeCell ref="E23:E27"/>
    <mergeCell ref="Q23:Q27"/>
    <mergeCell ref="S23:S27"/>
    <mergeCell ref="B31:E31"/>
    <mergeCell ref="L31:Q31"/>
    <mergeCell ref="R31:S31"/>
    <mergeCell ref="B28:C28"/>
    <mergeCell ref="D28:E28"/>
    <mergeCell ref="B29:D30"/>
    <mergeCell ref="E29:E30"/>
    <mergeCell ref="L29:L30"/>
    <mergeCell ref="Q29:Q30"/>
    <mergeCell ref="R29:S30"/>
    <mergeCell ref="F30:G30"/>
    <mergeCell ref="H30:I30"/>
    <mergeCell ref="J30:K30"/>
  </mergeCells>
  <phoneticPr fontId="2" type="noConversion"/>
  <pageMargins left="0.25" right="0.25" top="0.75" bottom="0.75" header="0.3" footer="0.3"/>
  <pageSetup paperSize="9" scale="9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S31"/>
  <sheetViews>
    <sheetView tabSelected="1" workbookViewId="0">
      <pane ySplit="6" topLeftCell="A7" activePane="bottomLeft" state="frozen"/>
      <selection pane="bottomLeft" activeCell="D3" sqref="D3:F3"/>
    </sheetView>
  </sheetViews>
  <sheetFormatPr defaultRowHeight="17.399999999999999" x14ac:dyDescent="0.4"/>
  <cols>
    <col min="1" max="1" width="0.69921875" customWidth="1"/>
    <col min="2" max="2" width="3.59765625" customWidth="1"/>
    <col min="3" max="3" width="13" customWidth="1"/>
    <col min="4" max="4" width="4.8984375" customWidth="1"/>
    <col min="5" max="5" width="5.59765625" customWidth="1"/>
    <col min="6" max="11" width="4.3984375" customWidth="1"/>
    <col min="12" max="12" width="6.69921875" customWidth="1"/>
    <col min="13" max="16" width="4.3984375" customWidth="1"/>
    <col min="17" max="17" width="6.09765625" customWidth="1"/>
    <col min="18" max="18" width="3.5" customWidth="1"/>
    <col min="19" max="19" width="3.59765625" style="1" customWidth="1"/>
  </cols>
  <sheetData>
    <row r="1" spans="2:19" ht="6.75" customHeight="1" x14ac:dyDescent="0.4"/>
    <row r="2" spans="2:19" ht="30" customHeight="1" x14ac:dyDescent="0.4">
      <c r="B2" s="147" t="s">
        <v>47</v>
      </c>
      <c r="C2" s="148"/>
      <c r="D2" s="149"/>
      <c r="E2" s="150" t="s">
        <v>48</v>
      </c>
      <c r="F2" s="151"/>
      <c r="G2" s="151"/>
      <c r="H2" s="151"/>
      <c r="I2" s="151"/>
      <c r="J2" s="151"/>
      <c r="K2" s="151"/>
      <c r="L2" s="151"/>
      <c r="M2" s="151"/>
      <c r="N2" s="151"/>
      <c r="O2" s="151"/>
      <c r="P2" s="151"/>
      <c r="Q2" s="151"/>
      <c r="R2" s="151"/>
      <c r="S2" s="152"/>
    </row>
    <row r="3" spans="2:19" ht="21.75" customHeight="1" thickBot="1" x14ac:dyDescent="0.45">
      <c r="B3" s="153" t="s">
        <v>22</v>
      </c>
      <c r="C3" s="153"/>
      <c r="D3" s="154" t="s">
        <v>53</v>
      </c>
      <c r="E3" s="154"/>
      <c r="F3" s="154"/>
      <c r="G3" t="s">
        <v>30</v>
      </c>
      <c r="K3" s="155" t="s">
        <v>31</v>
      </c>
      <c r="L3" s="155"/>
      <c r="M3" s="156" t="s">
        <v>46</v>
      </c>
      <c r="N3" s="156"/>
      <c r="O3" s="156"/>
      <c r="P3" s="156"/>
      <c r="Q3" s="156"/>
      <c r="R3" s="82"/>
      <c r="S3" s="1" t="s">
        <v>30</v>
      </c>
    </row>
    <row r="4" spans="2:19" ht="24" customHeight="1" x14ac:dyDescent="0.4">
      <c r="B4" s="174" t="s">
        <v>23</v>
      </c>
      <c r="C4" s="177" t="s">
        <v>5</v>
      </c>
      <c r="D4" s="180" t="s">
        <v>0</v>
      </c>
      <c r="E4" s="181"/>
      <c r="F4" s="186" t="s">
        <v>32</v>
      </c>
      <c r="G4" s="187"/>
      <c r="H4" s="187"/>
      <c r="I4" s="187"/>
      <c r="J4" s="187"/>
      <c r="K4" s="187"/>
      <c r="L4" s="188" t="s">
        <v>24</v>
      </c>
      <c r="M4" s="189"/>
      <c r="N4" s="189"/>
      <c r="O4" s="189"/>
      <c r="P4" s="189"/>
      <c r="Q4" s="190"/>
      <c r="R4" s="157" t="s">
        <v>29</v>
      </c>
      <c r="S4" s="158"/>
    </row>
    <row r="5" spans="2:19" ht="21.75" customHeight="1" x14ac:dyDescent="0.4">
      <c r="B5" s="175"/>
      <c r="C5" s="178"/>
      <c r="D5" s="182"/>
      <c r="E5" s="183"/>
      <c r="F5" s="163" t="s">
        <v>49</v>
      </c>
      <c r="G5" s="164"/>
      <c r="H5" s="165" t="s">
        <v>50</v>
      </c>
      <c r="I5" s="166"/>
      <c r="J5" s="165" t="s">
        <v>51</v>
      </c>
      <c r="K5" s="166"/>
      <c r="L5" s="167" t="s">
        <v>35</v>
      </c>
      <c r="M5" s="169" t="s">
        <v>36</v>
      </c>
      <c r="N5" s="170"/>
      <c r="O5" s="170"/>
      <c r="P5" s="171"/>
      <c r="Q5" s="172" t="s">
        <v>41</v>
      </c>
      <c r="R5" s="159"/>
      <c r="S5" s="160"/>
    </row>
    <row r="6" spans="2:19" ht="46.8" x14ac:dyDescent="0.4">
      <c r="B6" s="176"/>
      <c r="C6" s="179"/>
      <c r="D6" s="184"/>
      <c r="E6" s="185"/>
      <c r="F6" s="15" t="s">
        <v>19</v>
      </c>
      <c r="G6" s="16" t="s">
        <v>20</v>
      </c>
      <c r="H6" s="17" t="s">
        <v>21</v>
      </c>
      <c r="I6" s="18" t="s">
        <v>20</v>
      </c>
      <c r="J6" s="17" t="s">
        <v>21</v>
      </c>
      <c r="K6" s="18" t="s">
        <v>20</v>
      </c>
      <c r="L6" s="168"/>
      <c r="M6" s="17" t="s">
        <v>1</v>
      </c>
      <c r="N6" s="19" t="s">
        <v>2</v>
      </c>
      <c r="O6" s="19" t="s">
        <v>3</v>
      </c>
      <c r="P6" s="18" t="s">
        <v>4</v>
      </c>
      <c r="Q6" s="173"/>
      <c r="R6" s="161"/>
      <c r="S6" s="162"/>
    </row>
    <row r="7" spans="2:19" ht="20.25" customHeight="1" x14ac:dyDescent="0.4">
      <c r="B7" s="191" t="s">
        <v>6</v>
      </c>
      <c r="C7" s="192"/>
      <c r="D7" s="193">
        <v>442</v>
      </c>
      <c r="E7" s="194"/>
      <c r="F7" s="96">
        <v>45</v>
      </c>
      <c r="G7" s="97">
        <v>60</v>
      </c>
      <c r="H7" s="30">
        <v>85</v>
      </c>
      <c r="I7" s="31">
        <v>85</v>
      </c>
      <c r="J7" s="30">
        <v>68</v>
      </c>
      <c r="K7" s="31">
        <v>68</v>
      </c>
      <c r="L7" s="9">
        <f>SUM(F7:K7)</f>
        <v>411</v>
      </c>
      <c r="M7" s="30"/>
      <c r="N7" s="117">
        <v>15</v>
      </c>
      <c r="O7" s="48"/>
      <c r="P7" s="31"/>
      <c r="Q7" s="54">
        <f>SUM(L7:P7)</f>
        <v>426</v>
      </c>
      <c r="R7" s="195" t="str">
        <f>IF(AND(Q7&gt;=354,Q7&lt;=530),"O","X")</f>
        <v>O</v>
      </c>
      <c r="S7" s="196"/>
    </row>
    <row r="8" spans="2:19" ht="20.25" customHeight="1" x14ac:dyDescent="0.4">
      <c r="B8" s="201" t="s">
        <v>43</v>
      </c>
      <c r="C8" s="2" t="s">
        <v>37</v>
      </c>
      <c r="D8" s="57">
        <v>170</v>
      </c>
      <c r="E8" s="204">
        <f>SUM(D8:D10)</f>
        <v>510</v>
      </c>
      <c r="F8" s="98">
        <v>15</v>
      </c>
      <c r="G8" s="99">
        <v>30</v>
      </c>
      <c r="H8" s="33"/>
      <c r="I8" s="34"/>
      <c r="J8" s="33">
        <v>51</v>
      </c>
      <c r="K8" s="34">
        <v>51</v>
      </c>
      <c r="L8" s="124">
        <f>SUM(F8:K8)</f>
        <v>147</v>
      </c>
      <c r="M8" s="33"/>
      <c r="N8" s="118">
        <v>15</v>
      </c>
      <c r="O8" s="49"/>
      <c r="P8" s="34"/>
      <c r="Q8" s="207">
        <f>SUM(L8:P10)</f>
        <v>494</v>
      </c>
      <c r="R8" s="83" t="str">
        <f>IF(AND(SUM(L8:P8)&gt;=D8*0.8,SUM(L8:P8)&lt;=D8*1.2),"O","X")</f>
        <v>O</v>
      </c>
      <c r="S8" s="210" t="str">
        <f>IF(AND(Q8&gt;=408,Q8&lt;=612),"O","X")</f>
        <v>O</v>
      </c>
    </row>
    <row r="9" spans="2:19" ht="20.25" customHeight="1" x14ac:dyDescent="0.4">
      <c r="B9" s="202"/>
      <c r="C9" s="3" t="s">
        <v>38</v>
      </c>
      <c r="D9" s="58">
        <v>170</v>
      </c>
      <c r="E9" s="205"/>
      <c r="F9" s="102"/>
      <c r="G9" s="103"/>
      <c r="H9" s="36">
        <v>34</v>
      </c>
      <c r="I9" s="37">
        <v>34</v>
      </c>
      <c r="J9" s="36">
        <v>51</v>
      </c>
      <c r="K9" s="37">
        <v>51</v>
      </c>
      <c r="L9" s="125">
        <f>SUM(F9:K9)</f>
        <v>170</v>
      </c>
      <c r="M9" s="36"/>
      <c r="N9" s="119"/>
      <c r="O9" s="50"/>
      <c r="P9" s="37"/>
      <c r="Q9" s="208"/>
      <c r="R9" s="87" t="str">
        <f t="shared" ref="R9:R13" si="0">IF(AND(SUM(L9:P9)&gt;=D9*0.8,SUM(L9:P9)&lt;=D9*1.2),"O","X")</f>
        <v>O</v>
      </c>
      <c r="S9" s="210" t="str">
        <f>IF(AND(Q9&gt;=354,Q9&lt;=530),"O","X")</f>
        <v>X</v>
      </c>
    </row>
    <row r="10" spans="2:19" ht="20.25" customHeight="1" x14ac:dyDescent="0.4">
      <c r="B10" s="203"/>
      <c r="C10" s="4" t="s">
        <v>39</v>
      </c>
      <c r="D10" s="59">
        <v>170</v>
      </c>
      <c r="E10" s="206"/>
      <c r="F10" s="106">
        <v>30</v>
      </c>
      <c r="G10" s="107">
        <v>15</v>
      </c>
      <c r="H10" s="39">
        <v>51</v>
      </c>
      <c r="I10" s="40">
        <v>51</v>
      </c>
      <c r="J10" s="39"/>
      <c r="K10" s="40"/>
      <c r="L10" s="126">
        <f>SUM(F10:K10)</f>
        <v>147</v>
      </c>
      <c r="M10" s="39"/>
      <c r="N10" s="120">
        <v>15</v>
      </c>
      <c r="O10" s="51"/>
      <c r="P10" s="40"/>
      <c r="Q10" s="209"/>
      <c r="R10" s="85" t="str">
        <f t="shared" si="0"/>
        <v>O</v>
      </c>
      <c r="S10" s="210" t="str">
        <f>IF(AND(Q10&gt;=354,Q10&lt;=530),"O","X")</f>
        <v>X</v>
      </c>
    </row>
    <row r="11" spans="2:19" ht="20.25" customHeight="1" x14ac:dyDescent="0.4">
      <c r="B11" s="197" t="s">
        <v>7</v>
      </c>
      <c r="C11" s="198"/>
      <c r="D11" s="199">
        <v>374</v>
      </c>
      <c r="E11" s="200"/>
      <c r="F11" s="110">
        <v>60</v>
      </c>
      <c r="G11" s="111">
        <v>45</v>
      </c>
      <c r="H11" s="43">
        <v>51</v>
      </c>
      <c r="I11" s="44">
        <v>51</v>
      </c>
      <c r="J11" s="43">
        <v>68</v>
      </c>
      <c r="K11" s="44">
        <v>68</v>
      </c>
      <c r="L11" s="13">
        <f t="shared" ref="L11:L21" si="1">SUM(F11:K11)</f>
        <v>343</v>
      </c>
      <c r="M11" s="43"/>
      <c r="N11" s="121">
        <v>15</v>
      </c>
      <c r="O11" s="52"/>
      <c r="P11" s="44"/>
      <c r="Q11" s="129">
        <f t="shared" ref="Q11:Q18" si="2">SUM(L11:P11)</f>
        <v>358</v>
      </c>
      <c r="R11" s="195" t="str">
        <f>IF(AND(Q11&gt;=300,Q11&lt;=448),"O","X")</f>
        <v>O</v>
      </c>
      <c r="S11" s="196"/>
    </row>
    <row r="12" spans="2:19" ht="20.25" customHeight="1" x14ac:dyDescent="0.4">
      <c r="B12" s="211" t="s">
        <v>42</v>
      </c>
      <c r="C12" s="5" t="s">
        <v>8</v>
      </c>
      <c r="D12" s="60">
        <v>374</v>
      </c>
      <c r="E12" s="214">
        <v>680</v>
      </c>
      <c r="F12" s="112">
        <v>45</v>
      </c>
      <c r="G12" s="113">
        <v>30</v>
      </c>
      <c r="H12" s="46">
        <v>51</v>
      </c>
      <c r="I12" s="47">
        <v>51</v>
      </c>
      <c r="J12" s="46">
        <v>68</v>
      </c>
      <c r="K12" s="47">
        <v>68</v>
      </c>
      <c r="L12" s="14">
        <f t="shared" si="1"/>
        <v>313</v>
      </c>
      <c r="M12" s="46"/>
      <c r="N12" s="122">
        <v>15</v>
      </c>
      <c r="O12" s="53"/>
      <c r="P12" s="47"/>
      <c r="Q12" s="207">
        <f>SUM(L12:P14)</f>
        <v>656</v>
      </c>
      <c r="R12" s="83" t="str">
        <f t="shared" si="0"/>
        <v>O</v>
      </c>
      <c r="S12" s="216" t="str">
        <f>IF(AND(Q12&gt;=544,Q12&lt;=816),"O","X")</f>
        <v>O</v>
      </c>
    </row>
    <row r="13" spans="2:19" ht="20.25" customHeight="1" x14ac:dyDescent="0.4">
      <c r="B13" s="212"/>
      <c r="C13" s="3" t="s">
        <v>13</v>
      </c>
      <c r="D13" s="90">
        <v>272</v>
      </c>
      <c r="E13" s="200"/>
      <c r="F13" s="114">
        <v>30</v>
      </c>
      <c r="G13" s="103">
        <v>45</v>
      </c>
      <c r="H13" s="36">
        <v>34</v>
      </c>
      <c r="I13" s="37">
        <v>34</v>
      </c>
      <c r="J13" s="36">
        <v>51</v>
      </c>
      <c r="K13" s="37">
        <v>51</v>
      </c>
      <c r="L13" s="11">
        <f t="shared" si="1"/>
        <v>245</v>
      </c>
      <c r="M13" s="36"/>
      <c r="N13" s="119">
        <v>15</v>
      </c>
      <c r="O13" s="50"/>
      <c r="P13" s="37"/>
      <c r="Q13" s="208"/>
      <c r="R13" s="87" t="str">
        <f t="shared" si="0"/>
        <v>O</v>
      </c>
      <c r="S13" s="217"/>
    </row>
    <row r="14" spans="2:19" ht="20.25" customHeight="1" x14ac:dyDescent="0.4">
      <c r="B14" s="213"/>
      <c r="C14" s="75" t="s">
        <v>40</v>
      </c>
      <c r="D14" s="89">
        <v>34</v>
      </c>
      <c r="E14" s="215"/>
      <c r="F14" s="115"/>
      <c r="G14" s="116"/>
      <c r="H14" s="78">
        <v>34</v>
      </c>
      <c r="I14" s="79">
        <v>34</v>
      </c>
      <c r="J14" s="78"/>
      <c r="K14" s="79"/>
      <c r="L14" s="80">
        <f t="shared" si="1"/>
        <v>68</v>
      </c>
      <c r="M14" s="78"/>
      <c r="N14" s="123"/>
      <c r="O14" s="81"/>
      <c r="P14" s="79"/>
      <c r="Q14" s="209"/>
      <c r="R14" s="85" t="str">
        <f>IF(AND(D14&gt;=34,D14&lt;=68),"O","X")</f>
        <v>O</v>
      </c>
      <c r="S14" s="218"/>
    </row>
    <row r="15" spans="2:19" ht="20.25" customHeight="1" x14ac:dyDescent="0.4">
      <c r="B15" s="197" t="s">
        <v>9</v>
      </c>
      <c r="C15" s="198"/>
      <c r="D15" s="199">
        <v>272</v>
      </c>
      <c r="E15" s="200"/>
      <c r="F15" s="110">
        <v>30</v>
      </c>
      <c r="G15" s="111">
        <v>45</v>
      </c>
      <c r="H15" s="43">
        <v>51</v>
      </c>
      <c r="I15" s="44">
        <v>51</v>
      </c>
      <c r="J15" s="43">
        <v>34</v>
      </c>
      <c r="K15" s="44">
        <v>34</v>
      </c>
      <c r="L15" s="13">
        <f t="shared" si="1"/>
        <v>245</v>
      </c>
      <c r="M15" s="43"/>
      <c r="N15" s="121"/>
      <c r="O15" s="121">
        <v>15</v>
      </c>
      <c r="P15" s="133"/>
      <c r="Q15" s="129">
        <f t="shared" si="2"/>
        <v>260</v>
      </c>
      <c r="R15" s="195" t="str">
        <f>IF(AND(Q15&gt;=272,Q15&lt;=326),"O","X")</f>
        <v>X</v>
      </c>
      <c r="S15" s="196"/>
    </row>
    <row r="16" spans="2:19" ht="20.25" customHeight="1" x14ac:dyDescent="0.4">
      <c r="B16" s="219" t="s">
        <v>25</v>
      </c>
      <c r="C16" s="5" t="s">
        <v>10</v>
      </c>
      <c r="D16" s="60">
        <v>136</v>
      </c>
      <c r="E16" s="222">
        <f>SUM(D16:D17)</f>
        <v>272</v>
      </c>
      <c r="F16" s="112">
        <v>30</v>
      </c>
      <c r="G16" s="113">
        <v>15</v>
      </c>
      <c r="H16" s="46">
        <v>34</v>
      </c>
      <c r="I16" s="47">
        <v>34</v>
      </c>
      <c r="J16" s="46"/>
      <c r="K16" s="47"/>
      <c r="L16" s="14">
        <f t="shared" si="1"/>
        <v>113</v>
      </c>
      <c r="M16" s="46"/>
      <c r="N16" s="122"/>
      <c r="O16" s="122">
        <v>15</v>
      </c>
      <c r="P16" s="134"/>
      <c r="Q16" s="207">
        <f>SUM(L16:P17)</f>
        <v>256</v>
      </c>
      <c r="R16" s="88" t="str">
        <f>IF(AND(SUM(L16:P16)&gt;=D16,SUM(L16:P16)&lt;=D16),"O","X")</f>
        <v>X</v>
      </c>
      <c r="S16" s="210" t="str">
        <f>IF(AND(Q16&gt;=272,Q16&lt;=326),"O","X")</f>
        <v>X</v>
      </c>
    </row>
    <row r="17" spans="2:19" ht="20.25" customHeight="1" x14ac:dyDescent="0.4">
      <c r="B17" s="203"/>
      <c r="C17" s="4" t="s">
        <v>11</v>
      </c>
      <c r="D17" s="59">
        <v>136</v>
      </c>
      <c r="E17" s="206"/>
      <c r="F17" s="106">
        <v>30</v>
      </c>
      <c r="G17" s="107">
        <v>15</v>
      </c>
      <c r="H17" s="39">
        <v>34</v>
      </c>
      <c r="I17" s="40">
        <v>34</v>
      </c>
      <c r="J17" s="39"/>
      <c r="K17" s="40"/>
      <c r="L17" s="12">
        <f t="shared" si="1"/>
        <v>113</v>
      </c>
      <c r="M17" s="39"/>
      <c r="N17" s="120"/>
      <c r="O17" s="120">
        <v>15</v>
      </c>
      <c r="P17" s="109"/>
      <c r="Q17" s="209"/>
      <c r="R17" s="85" t="str">
        <f>IF(AND(SUM(L17:P17)&gt;=D17,SUM(L17:P17)&lt;=D17),"O","X")</f>
        <v>X</v>
      </c>
      <c r="S17" s="210" t="str">
        <f>IF(AND(Q17&gt;=354,Q17&lt;=530),"O","X")</f>
        <v>X</v>
      </c>
    </row>
    <row r="18" spans="2:19" ht="20.25" customHeight="1" x14ac:dyDescent="0.4">
      <c r="B18" s="197" t="s">
        <v>12</v>
      </c>
      <c r="C18" s="198"/>
      <c r="D18" s="199">
        <v>340</v>
      </c>
      <c r="E18" s="200"/>
      <c r="F18" s="110">
        <v>45</v>
      </c>
      <c r="G18" s="111">
        <v>30</v>
      </c>
      <c r="H18" s="43">
        <v>51</v>
      </c>
      <c r="I18" s="44">
        <v>51</v>
      </c>
      <c r="J18" s="43">
        <v>68</v>
      </c>
      <c r="K18" s="44">
        <v>68</v>
      </c>
      <c r="L18" s="13">
        <f t="shared" si="1"/>
        <v>313</v>
      </c>
      <c r="M18" s="43"/>
      <c r="N18" s="121">
        <v>15</v>
      </c>
      <c r="O18" s="121"/>
      <c r="P18" s="133"/>
      <c r="Q18" s="129">
        <f t="shared" si="2"/>
        <v>328</v>
      </c>
      <c r="R18" s="195" t="str">
        <f>IF(AND(Q18&gt;=272,Q18&lt;=408),"O","X")</f>
        <v>O</v>
      </c>
      <c r="S18" s="196"/>
    </row>
    <row r="19" spans="2:19" ht="20.25" customHeight="1" x14ac:dyDescent="0.4">
      <c r="B19" s="219" t="s">
        <v>26</v>
      </c>
      <c r="C19" s="47" t="s">
        <v>44</v>
      </c>
      <c r="D19" s="235">
        <v>170</v>
      </c>
      <c r="E19" s="214"/>
      <c r="F19" s="112"/>
      <c r="G19" s="113"/>
      <c r="H19" s="46"/>
      <c r="I19" s="47"/>
      <c r="J19" s="46">
        <v>51</v>
      </c>
      <c r="K19" s="47">
        <v>51</v>
      </c>
      <c r="L19" s="14">
        <f t="shared" si="1"/>
        <v>102</v>
      </c>
      <c r="M19" s="46"/>
      <c r="N19" s="122"/>
      <c r="O19" s="122"/>
      <c r="P19" s="134"/>
      <c r="Q19" s="207">
        <f>SUM(L19:P21)</f>
        <v>162</v>
      </c>
      <c r="R19" s="223" t="str">
        <f>IF(AND(Q19&gt;=136,Q19&lt;=204),"O","X")</f>
        <v>O</v>
      </c>
      <c r="S19" s="224"/>
    </row>
    <row r="20" spans="2:19" ht="20.25" customHeight="1" x14ac:dyDescent="0.4">
      <c r="B20" s="202"/>
      <c r="C20" s="37" t="s">
        <v>45</v>
      </c>
      <c r="D20" s="199"/>
      <c r="E20" s="200"/>
      <c r="F20" s="102">
        <v>30</v>
      </c>
      <c r="G20" s="103">
        <v>30</v>
      </c>
      <c r="H20" s="36"/>
      <c r="I20" s="37"/>
      <c r="J20" s="36"/>
      <c r="K20" s="37"/>
      <c r="L20" s="11">
        <f t="shared" si="1"/>
        <v>60</v>
      </c>
      <c r="M20" s="36"/>
      <c r="N20" s="50"/>
      <c r="O20" s="50"/>
      <c r="P20" s="37"/>
      <c r="Q20" s="208"/>
      <c r="R20" s="225"/>
      <c r="S20" s="226"/>
    </row>
    <row r="21" spans="2:19" ht="20.25" customHeight="1" x14ac:dyDescent="0.4">
      <c r="B21" s="203"/>
      <c r="C21" s="40"/>
      <c r="D21" s="236"/>
      <c r="E21" s="215"/>
      <c r="F21" s="106"/>
      <c r="G21" s="107"/>
      <c r="H21" s="39"/>
      <c r="I21" s="40"/>
      <c r="J21" s="39"/>
      <c r="K21" s="40"/>
      <c r="L21" s="127">
        <f t="shared" si="1"/>
        <v>0</v>
      </c>
      <c r="M21" s="39"/>
      <c r="N21" s="51"/>
      <c r="O21" s="51"/>
      <c r="P21" s="40"/>
      <c r="Q21" s="209"/>
      <c r="R21" s="227"/>
      <c r="S21" s="228"/>
    </row>
    <row r="22" spans="2:19" ht="20.25" customHeight="1" x14ac:dyDescent="0.4">
      <c r="B22" s="229" t="s">
        <v>14</v>
      </c>
      <c r="C22" s="230"/>
      <c r="D22" s="231">
        <f>SUM(D7,E8,D11,E12,D15,E16,D18,D19)</f>
        <v>3060</v>
      </c>
      <c r="E22" s="232"/>
      <c r="F22" s="20">
        <f t="shared" ref="F22:Q22" si="3">SUM(F7:F21)</f>
        <v>390</v>
      </c>
      <c r="G22" s="21">
        <f t="shared" si="3"/>
        <v>360</v>
      </c>
      <c r="H22" s="22">
        <f t="shared" si="3"/>
        <v>510</v>
      </c>
      <c r="I22" s="130">
        <f t="shared" si="3"/>
        <v>510</v>
      </c>
      <c r="J22" s="22">
        <f t="shared" si="3"/>
        <v>510</v>
      </c>
      <c r="K22" s="130">
        <f t="shared" si="3"/>
        <v>510</v>
      </c>
      <c r="L22" s="128">
        <f t="shared" si="3"/>
        <v>2790</v>
      </c>
      <c r="M22" s="22">
        <f t="shared" si="3"/>
        <v>0</v>
      </c>
      <c r="N22" s="23">
        <f t="shared" si="3"/>
        <v>105</v>
      </c>
      <c r="O22" s="23">
        <f t="shared" si="3"/>
        <v>45</v>
      </c>
      <c r="P22" s="130">
        <f t="shared" si="3"/>
        <v>0</v>
      </c>
      <c r="Q22" s="55">
        <f t="shared" si="3"/>
        <v>2940</v>
      </c>
      <c r="R22" s="233" t="str">
        <f>IF(Q22&gt;=3060,"O","X")</f>
        <v>X</v>
      </c>
      <c r="S22" s="234"/>
    </row>
    <row r="23" spans="2:19" ht="20.25" customHeight="1" x14ac:dyDescent="0.4">
      <c r="B23" s="219" t="s">
        <v>27</v>
      </c>
      <c r="C23" s="6" t="s">
        <v>15</v>
      </c>
      <c r="D23" s="57"/>
      <c r="E23" s="220">
        <v>306</v>
      </c>
      <c r="F23" s="98">
        <v>13</v>
      </c>
      <c r="G23" s="99">
        <v>10</v>
      </c>
      <c r="H23" s="33">
        <v>12</v>
      </c>
      <c r="I23" s="34">
        <v>12</v>
      </c>
      <c r="J23" s="33">
        <v>12</v>
      </c>
      <c r="K23" s="34">
        <v>12</v>
      </c>
      <c r="L23" s="10">
        <f t="shared" ref="L23:L27" si="4">SUM(F23:K23)</f>
        <v>71</v>
      </c>
      <c r="M23" s="100"/>
      <c r="N23" s="118"/>
      <c r="O23" s="118"/>
      <c r="P23" s="101"/>
      <c r="Q23" s="207">
        <f>SUM(L23:P27)</f>
        <v>392</v>
      </c>
      <c r="R23" s="83"/>
      <c r="S23" s="216" t="str">
        <f>IF(AND(Q15=272,Q23&gt;=374),"O",IF(AND(Q15=306,Q23&gt;=340),"O","X"))</f>
        <v>X</v>
      </c>
    </row>
    <row r="24" spans="2:19" ht="20.25" customHeight="1" x14ac:dyDescent="0.4">
      <c r="B24" s="202"/>
      <c r="C24" s="7" t="s">
        <v>16</v>
      </c>
      <c r="D24" s="58"/>
      <c r="E24" s="220"/>
      <c r="F24" s="102"/>
      <c r="G24" s="103"/>
      <c r="H24" s="36">
        <v>17</v>
      </c>
      <c r="I24" s="37">
        <v>17</v>
      </c>
      <c r="J24" s="36">
        <v>17</v>
      </c>
      <c r="K24" s="37">
        <v>17</v>
      </c>
      <c r="L24" s="11">
        <f t="shared" si="4"/>
        <v>68</v>
      </c>
      <c r="M24" s="104"/>
      <c r="N24" s="119"/>
      <c r="O24" s="119"/>
      <c r="P24" s="105">
        <v>30</v>
      </c>
      <c r="Q24" s="208"/>
      <c r="R24" s="84"/>
      <c r="S24" s="217"/>
    </row>
    <row r="25" spans="2:19" ht="20.25" customHeight="1" x14ac:dyDescent="0.4">
      <c r="B25" s="202"/>
      <c r="C25" s="7" t="s">
        <v>28</v>
      </c>
      <c r="D25" s="58"/>
      <c r="E25" s="220"/>
      <c r="F25" s="102">
        <v>15</v>
      </c>
      <c r="G25" s="103">
        <v>15</v>
      </c>
      <c r="H25" s="36">
        <v>17</v>
      </c>
      <c r="I25" s="37">
        <v>17</v>
      </c>
      <c r="J25" s="36">
        <v>34</v>
      </c>
      <c r="K25" s="37">
        <v>34</v>
      </c>
      <c r="L25" s="11">
        <f t="shared" si="4"/>
        <v>132</v>
      </c>
      <c r="M25" s="104"/>
      <c r="N25" s="119"/>
      <c r="O25" s="119"/>
      <c r="P25" s="105"/>
      <c r="Q25" s="208"/>
      <c r="R25" s="87" t="str">
        <f>IF(AND(Q15=272,SUM(L25:P25)=136,Q23&gt;=374),"O",IF(AND(Q15=306,SUM(L25:P25)=102,Q23&gt;=340),"O","X"))</f>
        <v>X</v>
      </c>
      <c r="S25" s="217"/>
    </row>
    <row r="26" spans="2:19" ht="20.25" customHeight="1" x14ac:dyDescent="0.4">
      <c r="B26" s="202"/>
      <c r="C26" s="7" t="s">
        <v>33</v>
      </c>
      <c r="D26" s="58"/>
      <c r="E26" s="220"/>
      <c r="F26" s="102">
        <v>2</v>
      </c>
      <c r="G26" s="103">
        <v>5</v>
      </c>
      <c r="H26" s="36">
        <v>5</v>
      </c>
      <c r="I26" s="37">
        <v>5</v>
      </c>
      <c r="J26" s="36">
        <v>5</v>
      </c>
      <c r="K26" s="37">
        <v>5</v>
      </c>
      <c r="L26" s="11">
        <f t="shared" si="4"/>
        <v>27</v>
      </c>
      <c r="M26" s="104"/>
      <c r="N26" s="119"/>
      <c r="O26" s="119"/>
      <c r="P26" s="105"/>
      <c r="Q26" s="208"/>
      <c r="R26" s="84"/>
      <c r="S26" s="217"/>
    </row>
    <row r="27" spans="2:19" ht="20.25" customHeight="1" x14ac:dyDescent="0.4">
      <c r="B27" s="203"/>
      <c r="C27" s="8" t="s">
        <v>34</v>
      </c>
      <c r="D27" s="59"/>
      <c r="E27" s="221"/>
      <c r="F27" s="106">
        <v>15</v>
      </c>
      <c r="G27" s="38"/>
      <c r="H27" s="39">
        <v>17</v>
      </c>
      <c r="I27" s="40">
        <v>17</v>
      </c>
      <c r="J27" s="39"/>
      <c r="K27" s="40"/>
      <c r="L27" s="12">
        <f t="shared" si="4"/>
        <v>49</v>
      </c>
      <c r="M27" s="108">
        <v>15</v>
      </c>
      <c r="N27" s="120"/>
      <c r="O27" s="120"/>
      <c r="P27" s="109"/>
      <c r="Q27" s="209"/>
      <c r="R27" s="85"/>
      <c r="S27" s="218"/>
    </row>
    <row r="28" spans="2:19" ht="20.25" customHeight="1" thickBot="1" x14ac:dyDescent="0.45">
      <c r="B28" s="245" t="s">
        <v>14</v>
      </c>
      <c r="C28" s="246"/>
      <c r="D28" s="247">
        <f>E23</f>
        <v>306</v>
      </c>
      <c r="E28" s="248"/>
      <c r="F28" s="65">
        <f t="shared" ref="F28:Q28" si="5">SUM(F23:F27)</f>
        <v>45</v>
      </c>
      <c r="G28" s="66">
        <f t="shared" si="5"/>
        <v>30</v>
      </c>
      <c r="H28" s="67">
        <f t="shared" si="5"/>
        <v>68</v>
      </c>
      <c r="I28" s="131">
        <f t="shared" si="5"/>
        <v>68</v>
      </c>
      <c r="J28" s="67">
        <f t="shared" si="5"/>
        <v>68</v>
      </c>
      <c r="K28" s="131">
        <f t="shared" si="5"/>
        <v>68</v>
      </c>
      <c r="L28" s="68">
        <f t="shared" si="5"/>
        <v>347</v>
      </c>
      <c r="M28" s="67">
        <f t="shared" si="5"/>
        <v>15</v>
      </c>
      <c r="N28" s="69">
        <f t="shared" si="5"/>
        <v>0</v>
      </c>
      <c r="O28" s="69">
        <f t="shared" si="5"/>
        <v>0</v>
      </c>
      <c r="P28" s="131">
        <f t="shared" si="5"/>
        <v>30</v>
      </c>
      <c r="Q28" s="70">
        <f t="shared" si="5"/>
        <v>392</v>
      </c>
      <c r="R28" s="86"/>
      <c r="S28" s="56"/>
    </row>
    <row r="29" spans="2:19" ht="20.25" customHeight="1" x14ac:dyDescent="0.4">
      <c r="B29" s="249" t="s">
        <v>17</v>
      </c>
      <c r="C29" s="250"/>
      <c r="D29" s="250"/>
      <c r="E29" s="253">
        <f>SUM(D22,D28)</f>
        <v>3366</v>
      </c>
      <c r="F29" s="61">
        <f>SUM(F28,F22)</f>
        <v>435</v>
      </c>
      <c r="G29" s="62">
        <f t="shared" ref="G29:K29" si="6">SUM(G28,G22)</f>
        <v>390</v>
      </c>
      <c r="H29" s="63">
        <f t="shared" si="6"/>
        <v>578</v>
      </c>
      <c r="I29" s="64">
        <f t="shared" si="6"/>
        <v>578</v>
      </c>
      <c r="J29" s="63">
        <f t="shared" si="6"/>
        <v>578</v>
      </c>
      <c r="K29" s="64">
        <f t="shared" si="6"/>
        <v>578</v>
      </c>
      <c r="L29" s="255">
        <f>SUM(L28,L22)</f>
        <v>3137</v>
      </c>
      <c r="M29" s="63">
        <f t="shared" ref="M29:P29" si="7">SUM(M28,M22)</f>
        <v>15</v>
      </c>
      <c r="N29" s="132">
        <f t="shared" si="7"/>
        <v>105</v>
      </c>
      <c r="O29" s="132">
        <f t="shared" si="7"/>
        <v>45</v>
      </c>
      <c r="P29" s="64">
        <f t="shared" si="7"/>
        <v>30</v>
      </c>
      <c r="Q29" s="257">
        <f>SUM(L29,M30)</f>
        <v>3332</v>
      </c>
      <c r="R29" s="259" t="str">
        <f>IF(Q29&gt;=3400,"O","X")</f>
        <v>X</v>
      </c>
      <c r="S29" s="260"/>
    </row>
    <row r="30" spans="2:19" ht="20.25" customHeight="1" x14ac:dyDescent="0.4">
      <c r="B30" s="251"/>
      <c r="C30" s="252"/>
      <c r="D30" s="252"/>
      <c r="E30" s="254"/>
      <c r="F30" s="261">
        <f>SUM(F29:G29)</f>
        <v>825</v>
      </c>
      <c r="G30" s="262"/>
      <c r="H30" s="263">
        <f t="shared" ref="H30" si="8">SUM(H29:I29)</f>
        <v>1156</v>
      </c>
      <c r="I30" s="264"/>
      <c r="J30" s="263">
        <f t="shared" ref="J30" si="9">SUM(J29:K29)</f>
        <v>1156</v>
      </c>
      <c r="K30" s="264"/>
      <c r="L30" s="256"/>
      <c r="M30" s="263">
        <f>SUM(M29:P29)</f>
        <v>195</v>
      </c>
      <c r="N30" s="252"/>
      <c r="O30" s="252"/>
      <c r="P30" s="264"/>
      <c r="Q30" s="258"/>
      <c r="R30" s="227"/>
      <c r="S30" s="228"/>
    </row>
    <row r="31" spans="2:19" ht="20.25" customHeight="1" thickBot="1" x14ac:dyDescent="0.45">
      <c r="B31" s="237" t="s">
        <v>18</v>
      </c>
      <c r="C31" s="238"/>
      <c r="D31" s="238"/>
      <c r="E31" s="239"/>
      <c r="F31" s="71">
        <v>7</v>
      </c>
      <c r="G31" s="72">
        <v>7</v>
      </c>
      <c r="H31" s="73">
        <v>8</v>
      </c>
      <c r="I31" s="74">
        <v>8</v>
      </c>
      <c r="J31" s="73">
        <v>8</v>
      </c>
      <c r="K31" s="74">
        <v>8</v>
      </c>
      <c r="L31" s="240"/>
      <c r="M31" s="241"/>
      <c r="N31" s="241"/>
      <c r="O31" s="241"/>
      <c r="P31" s="241"/>
      <c r="Q31" s="242"/>
      <c r="R31" s="243"/>
      <c r="S31" s="244"/>
    </row>
  </sheetData>
  <sheetProtection selectLockedCells="1"/>
  <mergeCells count="67">
    <mergeCell ref="B2:D2"/>
    <mergeCell ref="E2:S2"/>
    <mergeCell ref="B3:C3"/>
    <mergeCell ref="D3:F3"/>
    <mergeCell ref="K3:L3"/>
    <mergeCell ref="M3:Q3"/>
    <mergeCell ref="R4:S6"/>
    <mergeCell ref="F5:G5"/>
    <mergeCell ref="H5:I5"/>
    <mergeCell ref="J5:K5"/>
    <mergeCell ref="L5:L6"/>
    <mergeCell ref="M5:P5"/>
    <mergeCell ref="Q5:Q6"/>
    <mergeCell ref="B4:B6"/>
    <mergeCell ref="C4:C6"/>
    <mergeCell ref="D4:E6"/>
    <mergeCell ref="F4:K4"/>
    <mergeCell ref="L4:Q4"/>
    <mergeCell ref="B7:C7"/>
    <mergeCell ref="D7:E7"/>
    <mergeCell ref="R7:S7"/>
    <mergeCell ref="B11:C11"/>
    <mergeCell ref="D11:E11"/>
    <mergeCell ref="R11:S11"/>
    <mergeCell ref="B8:B10"/>
    <mergeCell ref="E8:E10"/>
    <mergeCell ref="Q8:Q10"/>
    <mergeCell ref="S8:S10"/>
    <mergeCell ref="B12:B14"/>
    <mergeCell ref="E12:E14"/>
    <mergeCell ref="Q12:Q14"/>
    <mergeCell ref="S12:S14"/>
    <mergeCell ref="B15:C15"/>
    <mergeCell ref="D15:E15"/>
    <mergeCell ref="R15:S15"/>
    <mergeCell ref="B23:B27"/>
    <mergeCell ref="E23:E27"/>
    <mergeCell ref="Q23:Q27"/>
    <mergeCell ref="S23:S27"/>
    <mergeCell ref="B16:B17"/>
    <mergeCell ref="E16:E17"/>
    <mergeCell ref="Q16:Q17"/>
    <mergeCell ref="S16:S17"/>
    <mergeCell ref="B18:C18"/>
    <mergeCell ref="D18:E18"/>
    <mergeCell ref="R18:S18"/>
    <mergeCell ref="R19:S21"/>
    <mergeCell ref="B22:C22"/>
    <mergeCell ref="D22:E22"/>
    <mergeCell ref="R22:S22"/>
    <mergeCell ref="B19:B21"/>
    <mergeCell ref="D19:E21"/>
    <mergeCell ref="Q19:Q21"/>
    <mergeCell ref="B31:E31"/>
    <mergeCell ref="L31:Q31"/>
    <mergeCell ref="R31:S31"/>
    <mergeCell ref="B28:C28"/>
    <mergeCell ref="D28:E28"/>
    <mergeCell ref="B29:D30"/>
    <mergeCell ref="E29:E30"/>
    <mergeCell ref="L29:L30"/>
    <mergeCell ref="Q29:Q30"/>
    <mergeCell ref="R29:S30"/>
    <mergeCell ref="F30:G30"/>
    <mergeCell ref="H30:I30"/>
    <mergeCell ref="J30:K30"/>
    <mergeCell ref="M30:P30"/>
  </mergeCells>
  <phoneticPr fontId="2" type="noConversion"/>
  <pageMargins left="0.25" right="0.25" top="0.75" bottom="0.75" header="0.3" footer="0.3"/>
  <pageSetup paperSize="9" scale="9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3</vt:i4>
      </vt:variant>
    </vt:vector>
  </HeadingPairs>
  <TitlesOfParts>
    <vt:vector size="3" baseType="lpstr">
      <vt:lpstr>2018. 입학생3개년편성</vt:lpstr>
      <vt:lpstr>2019. 입학생3개년편성</vt:lpstr>
      <vt:lpstr>2020. 입학생3개년편성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사용자</dc:creator>
  <cp:lastModifiedBy>Windows User</cp:lastModifiedBy>
  <cp:lastPrinted>2020-04-17T06:11:50Z</cp:lastPrinted>
  <dcterms:created xsi:type="dcterms:W3CDTF">2016-09-22T13:17:04Z</dcterms:created>
  <dcterms:modified xsi:type="dcterms:W3CDTF">2020-05-22T00:01:33Z</dcterms:modified>
</cp:coreProperties>
</file>