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종순업무파일\2019학년도 방과후\"/>
    </mc:Choice>
  </mc:AlternateContent>
  <bookViews>
    <workbookView xWindow="0" yWindow="0" windowWidth="21570" windowHeight="81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E10" i="1"/>
  <c r="E30" i="1"/>
  <c r="F16" i="1" l="1"/>
  <c r="G16" i="1"/>
  <c r="H16" i="1"/>
  <c r="I16" i="1"/>
  <c r="E16" i="1"/>
  <c r="F22" i="1" l="1"/>
  <c r="G22" i="1"/>
  <c r="H22" i="1"/>
  <c r="I22" i="1"/>
  <c r="E22" i="1"/>
  <c r="F28" i="1" l="1"/>
  <c r="G28" i="1"/>
  <c r="H28" i="1"/>
  <c r="I28" i="1"/>
  <c r="E28" i="1"/>
  <c r="F6" i="1" l="1"/>
  <c r="G6" i="1"/>
  <c r="H6" i="1"/>
  <c r="I6" i="1"/>
  <c r="E6" i="1"/>
  <c r="F14" i="1"/>
  <c r="G14" i="1"/>
  <c r="H14" i="1"/>
  <c r="I14" i="1"/>
  <c r="E14" i="1"/>
  <c r="L12" i="1" l="1"/>
  <c r="F12" i="1"/>
  <c r="G12" i="1"/>
  <c r="H12" i="1"/>
  <c r="I12" i="1"/>
  <c r="E12" i="1"/>
  <c r="E8" i="1" l="1"/>
  <c r="F32" i="1"/>
  <c r="G32" i="1"/>
  <c r="H32" i="1"/>
  <c r="I32" i="1"/>
  <c r="E32" i="1"/>
  <c r="J31" i="1"/>
  <c r="L32" i="1" s="1"/>
  <c r="F24" i="1"/>
  <c r="G24" i="1"/>
  <c r="H24" i="1"/>
  <c r="I24" i="1"/>
  <c r="E24" i="1"/>
  <c r="J23" i="1"/>
  <c r="F26" i="1"/>
  <c r="G26" i="1"/>
  <c r="H26" i="1"/>
  <c r="I26" i="1"/>
  <c r="E26" i="1"/>
  <c r="F18" i="1"/>
  <c r="G18" i="1"/>
  <c r="H18" i="1"/>
  <c r="I18" i="1"/>
  <c r="E18" i="1"/>
  <c r="F20" i="1"/>
  <c r="G20" i="1"/>
  <c r="H20" i="1"/>
  <c r="I20" i="1"/>
  <c r="E20" i="1"/>
  <c r="J32" i="1" l="1"/>
  <c r="F8" i="1" l="1"/>
  <c r="G8" i="1"/>
  <c r="H8" i="1"/>
  <c r="I8" i="1"/>
  <c r="J8" i="1"/>
  <c r="J16" i="1" l="1"/>
  <c r="J6" i="1" l="1"/>
  <c r="J29" i="1"/>
  <c r="J27" i="1"/>
  <c r="L28" i="1" s="1"/>
  <c r="J25" i="1"/>
  <c r="L26" i="1" s="1"/>
  <c r="L24" i="1"/>
  <c r="J21" i="1"/>
  <c r="L22" i="1" s="1"/>
  <c r="J19" i="1"/>
  <c r="L20" i="1" s="1"/>
  <c r="J17" i="1"/>
  <c r="L18" i="1" s="1"/>
  <c r="J15" i="1"/>
  <c r="L16" i="1" s="1"/>
  <c r="J13" i="1"/>
  <c r="L14" i="1" s="1"/>
  <c r="J11" i="1"/>
  <c r="J7" i="1"/>
  <c r="J9" i="1"/>
  <c r="L10" i="1" s="1"/>
  <c r="L30" i="1" l="1"/>
  <c r="H30" i="1"/>
  <c r="F30" i="1"/>
  <c r="G30" i="1"/>
  <c r="I30" i="1"/>
  <c r="L8" i="1"/>
  <c r="J28" i="1"/>
  <c r="J18" i="1"/>
  <c r="J24" i="1"/>
  <c r="J12" i="1"/>
  <c r="J26" i="1"/>
  <c r="J22" i="1"/>
  <c r="J20" i="1"/>
  <c r="J14" i="1"/>
  <c r="J10" i="1"/>
  <c r="J5" i="1"/>
  <c r="J30" i="1" l="1"/>
  <c r="L6" i="1"/>
</calcChain>
</file>

<file path=xl/sharedStrings.xml><?xml version="1.0" encoding="utf-8"?>
<sst xmlns="http://schemas.openxmlformats.org/spreadsheetml/2006/main" count="71" uniqueCount="45">
  <si>
    <t>백분율</t>
    <phoneticPr fontId="1" type="noConversion"/>
  </si>
  <si>
    <t>강좌명</t>
    <phoneticPr fontId="1" type="noConversion"/>
  </si>
  <si>
    <t>강사명</t>
    <phoneticPr fontId="1" type="noConversion"/>
  </si>
  <si>
    <t>목도초등학교</t>
    <phoneticPr fontId="1" type="noConversion"/>
  </si>
  <si>
    <t>순</t>
    <phoneticPr fontId="1" type="noConversion"/>
  </si>
  <si>
    <t>총응답자수</t>
    <phoneticPr fontId="1" type="noConversion"/>
  </si>
  <si>
    <t>결과</t>
    <phoneticPr fontId="1" type="noConversion"/>
  </si>
  <si>
    <t>점수</t>
    <phoneticPr fontId="1" type="noConversion"/>
  </si>
  <si>
    <t>100점환산점수</t>
    <phoneticPr fontId="1" type="noConversion"/>
  </si>
  <si>
    <t>총점수</t>
    <phoneticPr fontId="1" type="noConversion"/>
  </si>
  <si>
    <t>매우만족(5)</t>
    <phoneticPr fontId="1" type="noConversion"/>
  </si>
  <si>
    <t>만족(4)</t>
    <phoneticPr fontId="1" type="noConversion"/>
  </si>
  <si>
    <t>보통(3)</t>
    <phoneticPr fontId="1" type="noConversion"/>
  </si>
  <si>
    <t>불만(2)</t>
    <phoneticPr fontId="1" type="noConversion"/>
  </si>
  <si>
    <t>매우불만(1)</t>
    <phoneticPr fontId="1" type="noConversion"/>
  </si>
  <si>
    <t>만점(25점)</t>
    <phoneticPr fontId="1" type="noConversion"/>
  </si>
  <si>
    <t>영어스토리텔링</t>
    <phoneticPr fontId="1" type="noConversion"/>
  </si>
  <si>
    <t>컴퓨터</t>
    <phoneticPr fontId="1" type="noConversion"/>
  </si>
  <si>
    <t>3D프린터&amp;드론</t>
    <phoneticPr fontId="1" type="noConversion"/>
  </si>
  <si>
    <t>풍물놀이</t>
    <phoneticPr fontId="1" type="noConversion"/>
  </si>
  <si>
    <t>피아노</t>
    <phoneticPr fontId="1" type="noConversion"/>
  </si>
  <si>
    <t>원어민 영어</t>
    <phoneticPr fontId="1" type="noConversion"/>
  </si>
  <si>
    <t>독서교실</t>
    <phoneticPr fontId="1" type="noConversion"/>
  </si>
  <si>
    <t>바이올린</t>
    <phoneticPr fontId="1" type="noConversion"/>
  </si>
  <si>
    <t>첼로</t>
    <phoneticPr fontId="1" type="noConversion"/>
  </si>
  <si>
    <t>골프</t>
    <phoneticPr fontId="1" type="noConversion"/>
  </si>
  <si>
    <t>댄스</t>
    <phoneticPr fontId="1" type="noConversion"/>
  </si>
  <si>
    <t>미술</t>
    <phoneticPr fontId="1" type="noConversion"/>
  </si>
  <si>
    <t>2019학년도 1학기 방과후학교 프로그램 강사만족도 결과</t>
    <phoneticPr fontId="1" type="noConversion"/>
  </si>
  <si>
    <t>돌봄 오카리나</t>
    <phoneticPr fontId="1" type="noConversion"/>
  </si>
  <si>
    <t>창의공작소</t>
    <phoneticPr fontId="1" type="noConversion"/>
  </si>
  <si>
    <t>박수*</t>
    <phoneticPr fontId="1" type="noConversion"/>
  </si>
  <si>
    <t>박원*</t>
    <phoneticPr fontId="1" type="noConversion"/>
  </si>
  <si>
    <t>김성*</t>
    <phoneticPr fontId="1" type="noConversion"/>
  </si>
  <si>
    <t>정지*</t>
    <phoneticPr fontId="1" type="noConversion"/>
  </si>
  <si>
    <t>박복*</t>
    <phoneticPr fontId="1" type="noConversion"/>
  </si>
  <si>
    <t>마취 ***</t>
    <phoneticPr fontId="1" type="noConversion"/>
  </si>
  <si>
    <t>이상*</t>
    <phoneticPr fontId="1" type="noConversion"/>
  </si>
  <si>
    <t>정미*</t>
    <phoneticPr fontId="1" type="noConversion"/>
  </si>
  <si>
    <t>이종*</t>
    <phoneticPr fontId="1" type="noConversion"/>
  </si>
  <si>
    <t>최예*</t>
    <phoneticPr fontId="1" type="noConversion"/>
  </si>
  <si>
    <t>오윤*</t>
    <phoneticPr fontId="1" type="noConversion"/>
  </si>
  <si>
    <t>서유*</t>
    <phoneticPr fontId="1" type="noConversion"/>
  </si>
  <si>
    <t>임종*</t>
    <phoneticPr fontId="1" type="noConversion"/>
  </si>
  <si>
    <t>지광*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</si>
</sst>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6"/>
      <color theme="1"/>
      <name val="맑은 고딕"/>
      <family val="2"/>
      <charset val="129"/>
      <scheme val="minor"/>
    </font>
    <font>
      <sz val="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2" fontId="0" fillId="0" borderId="0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>
      <alignment vertical="center"/>
    </xf>
    <xf numFmtId="2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 applyAlignment="1">
      <alignment horizontal="right" vertical="center" wrapText="1"/>
    </xf>
    <xf numFmtId="2" fontId="6" fillId="0" borderId="1" xfId="0" applyNumberFormat="1" applyFont="1" applyFill="1" applyBorder="1">
      <alignment vertical="center"/>
    </xf>
    <xf numFmtId="0" fontId="6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activeCell="C1" sqref="C1:K1"/>
    </sheetView>
  </sheetViews>
  <sheetFormatPr defaultRowHeight="16.5"/>
  <cols>
    <col min="1" max="1" width="4.125" customWidth="1"/>
    <col min="2" max="2" width="15.125" customWidth="1"/>
    <col min="3" max="3" width="10.5" customWidth="1"/>
    <col min="6" max="6" width="9.25" customWidth="1"/>
    <col min="11" max="11" width="11" bestFit="1" customWidth="1"/>
    <col min="12" max="12" width="11.5" customWidth="1"/>
  </cols>
  <sheetData>
    <row r="1" spans="1:18" ht="26.25">
      <c r="C1" s="19" t="s">
        <v>28</v>
      </c>
      <c r="D1" s="19"/>
      <c r="E1" s="19"/>
      <c r="F1" s="19"/>
      <c r="G1" s="19"/>
      <c r="H1" s="19"/>
      <c r="I1" s="19"/>
      <c r="J1" s="19"/>
      <c r="K1" s="19"/>
    </row>
    <row r="2" spans="1:18">
      <c r="A2" s="7"/>
      <c r="B2" s="21"/>
      <c r="C2" s="21"/>
      <c r="D2" s="21"/>
      <c r="E2" s="21"/>
      <c r="F2" s="21"/>
      <c r="G2" s="21"/>
      <c r="H2" s="21"/>
      <c r="I2" s="20" t="s">
        <v>3</v>
      </c>
      <c r="J2" s="20"/>
      <c r="K2" s="20"/>
    </row>
    <row r="3" spans="1:18">
      <c r="A3" s="22" t="s">
        <v>4</v>
      </c>
      <c r="B3" s="22" t="s">
        <v>1</v>
      </c>
      <c r="C3" s="22" t="s">
        <v>2</v>
      </c>
      <c r="D3" s="22" t="s">
        <v>6</v>
      </c>
      <c r="E3" s="34" t="s">
        <v>10</v>
      </c>
      <c r="F3" s="30" t="s">
        <v>11</v>
      </c>
      <c r="G3" s="30" t="s">
        <v>12</v>
      </c>
      <c r="H3" s="30" t="s">
        <v>13</v>
      </c>
      <c r="I3" s="30" t="s">
        <v>14</v>
      </c>
      <c r="J3" s="22" t="s">
        <v>9</v>
      </c>
      <c r="K3" s="28" t="s">
        <v>5</v>
      </c>
      <c r="L3" s="12" t="s">
        <v>15</v>
      </c>
      <c r="M3" s="5"/>
      <c r="N3" s="5"/>
      <c r="O3" s="5"/>
      <c r="P3" s="5"/>
      <c r="Q3" s="5"/>
      <c r="R3" s="5"/>
    </row>
    <row r="4" spans="1:18">
      <c r="A4" s="23"/>
      <c r="B4" s="23"/>
      <c r="C4" s="23"/>
      <c r="D4" s="23"/>
      <c r="E4" s="35"/>
      <c r="F4" s="31"/>
      <c r="G4" s="31"/>
      <c r="H4" s="31"/>
      <c r="I4" s="31"/>
      <c r="J4" s="23"/>
      <c r="K4" s="29"/>
      <c r="L4" s="12" t="s">
        <v>8</v>
      </c>
      <c r="M4" s="5"/>
      <c r="N4" s="5"/>
      <c r="O4" s="5"/>
      <c r="P4" s="5"/>
      <c r="Q4" s="5"/>
      <c r="R4" s="5"/>
    </row>
    <row r="5" spans="1:18">
      <c r="A5" s="18">
        <v>1</v>
      </c>
      <c r="B5" s="36" t="s">
        <v>16</v>
      </c>
      <c r="C5" s="22" t="s">
        <v>32</v>
      </c>
      <c r="D5" s="4" t="s">
        <v>7</v>
      </c>
      <c r="E5" s="9">
        <v>140</v>
      </c>
      <c r="F5" s="9">
        <v>24</v>
      </c>
      <c r="G5" s="9">
        <v>3</v>
      </c>
      <c r="H5" s="1">
        <v>0</v>
      </c>
      <c r="I5" s="1">
        <v>0</v>
      </c>
      <c r="J5" s="16">
        <f>SUM(E5:I5)</f>
        <v>167</v>
      </c>
      <c r="K5" s="28">
        <v>7</v>
      </c>
      <c r="L5" s="13">
        <v>175</v>
      </c>
      <c r="M5" s="5"/>
      <c r="N5" s="5"/>
      <c r="O5" s="5"/>
      <c r="P5" s="5"/>
      <c r="Q5" s="5"/>
      <c r="R5" s="5"/>
    </row>
    <row r="6" spans="1:18">
      <c r="A6" s="18"/>
      <c r="B6" s="36"/>
      <c r="C6" s="23"/>
      <c r="D6" s="4" t="s">
        <v>0</v>
      </c>
      <c r="E6" s="10">
        <f>E5/167*100</f>
        <v>83.832335329341305</v>
      </c>
      <c r="F6" s="10">
        <f t="shared" ref="F6:I6" si="0">F5/167*100</f>
        <v>14.37125748502994</v>
      </c>
      <c r="G6" s="10">
        <f t="shared" si="0"/>
        <v>1.7964071856287425</v>
      </c>
      <c r="H6" s="10">
        <f t="shared" si="0"/>
        <v>0</v>
      </c>
      <c r="I6" s="10">
        <f t="shared" si="0"/>
        <v>0</v>
      </c>
      <c r="J6" s="2">
        <f>SUM(E6:I6)</f>
        <v>99.999999999999986</v>
      </c>
      <c r="K6" s="29"/>
      <c r="L6" s="15">
        <f>J5/L5*100</f>
        <v>95.428571428571431</v>
      </c>
      <c r="M6" s="6"/>
      <c r="N6" s="6"/>
      <c r="O6" s="6"/>
      <c r="P6" s="6"/>
      <c r="Q6" s="6"/>
      <c r="R6" s="5"/>
    </row>
    <row r="7" spans="1:18">
      <c r="A7" s="18">
        <v>2</v>
      </c>
      <c r="B7" s="36" t="s">
        <v>17</v>
      </c>
      <c r="C7" s="22" t="s">
        <v>31</v>
      </c>
      <c r="D7" s="8" t="s">
        <v>7</v>
      </c>
      <c r="E7" s="11">
        <v>175</v>
      </c>
      <c r="F7" s="11">
        <v>0</v>
      </c>
      <c r="G7" s="11">
        <v>0</v>
      </c>
      <c r="H7" s="3">
        <v>0</v>
      </c>
      <c r="I7" s="3">
        <v>0</v>
      </c>
      <c r="J7" s="16">
        <f>SUM(E7:I7)</f>
        <v>175</v>
      </c>
      <c r="K7" s="32">
        <v>7</v>
      </c>
      <c r="L7" s="14">
        <v>175</v>
      </c>
      <c r="M7" s="5"/>
      <c r="N7" s="5"/>
      <c r="O7" s="5"/>
      <c r="P7" s="5"/>
      <c r="Q7" s="5"/>
      <c r="R7" s="5"/>
    </row>
    <row r="8" spans="1:18">
      <c r="A8" s="18"/>
      <c r="B8" s="36"/>
      <c r="C8" s="23"/>
      <c r="D8" s="8" t="s">
        <v>0</v>
      </c>
      <c r="E8" s="10">
        <f>E7/175*100</f>
        <v>100</v>
      </c>
      <c r="F8" s="10">
        <f t="shared" ref="F8:I8" si="1">F7/149*100</f>
        <v>0</v>
      </c>
      <c r="G8" s="10">
        <f t="shared" si="1"/>
        <v>0</v>
      </c>
      <c r="H8" s="10">
        <f t="shared" si="1"/>
        <v>0</v>
      </c>
      <c r="I8" s="10">
        <f t="shared" si="1"/>
        <v>0</v>
      </c>
      <c r="J8" s="10">
        <f>SUM(E8:I8)</f>
        <v>100</v>
      </c>
      <c r="K8" s="33"/>
      <c r="L8" s="15">
        <f>J7/L7*100</f>
        <v>100</v>
      </c>
    </row>
    <row r="9" spans="1:18">
      <c r="A9" s="18">
        <v>3</v>
      </c>
      <c r="B9" s="36" t="s">
        <v>18</v>
      </c>
      <c r="C9" s="22" t="s">
        <v>33</v>
      </c>
      <c r="D9" s="8" t="s">
        <v>7</v>
      </c>
      <c r="E9" s="9">
        <v>355</v>
      </c>
      <c r="F9" s="9">
        <v>72</v>
      </c>
      <c r="G9" s="9">
        <v>12</v>
      </c>
      <c r="H9" s="1">
        <v>2</v>
      </c>
      <c r="I9" s="1">
        <v>1</v>
      </c>
      <c r="J9" s="16">
        <f t="shared" ref="J9:J10" si="2">SUM(E9:I9)</f>
        <v>442</v>
      </c>
      <c r="K9" s="28">
        <v>19</v>
      </c>
      <c r="L9" s="13">
        <v>475</v>
      </c>
    </row>
    <row r="10" spans="1:18">
      <c r="A10" s="18"/>
      <c r="B10" s="36"/>
      <c r="C10" s="23"/>
      <c r="D10" s="8" t="s">
        <v>0</v>
      </c>
      <c r="E10" s="10">
        <f>E9/442*100</f>
        <v>80.31674208144797</v>
      </c>
      <c r="F10" s="10">
        <f t="shared" ref="F10:I10" si="3">F9/442*100</f>
        <v>16.289592760180994</v>
      </c>
      <c r="G10" s="10">
        <f t="shared" si="3"/>
        <v>2.7149321266968327</v>
      </c>
      <c r="H10" s="10">
        <f t="shared" si="3"/>
        <v>0.45248868778280549</v>
      </c>
      <c r="I10" s="10">
        <f t="shared" si="3"/>
        <v>0.22624434389140274</v>
      </c>
      <c r="J10" s="1">
        <f t="shared" si="2"/>
        <v>100.00000000000001</v>
      </c>
      <c r="K10" s="29"/>
      <c r="L10" s="15">
        <f>J9/L9*100</f>
        <v>93.05263157894737</v>
      </c>
    </row>
    <row r="11" spans="1:18">
      <c r="A11" s="18">
        <v>4</v>
      </c>
      <c r="B11" s="26" t="s">
        <v>19</v>
      </c>
      <c r="C11" s="22" t="s">
        <v>34</v>
      </c>
      <c r="D11" s="8" t="s">
        <v>7</v>
      </c>
      <c r="E11" s="9">
        <v>610</v>
      </c>
      <c r="F11" s="9">
        <v>64</v>
      </c>
      <c r="G11" s="9">
        <v>24</v>
      </c>
      <c r="H11" s="1">
        <v>6</v>
      </c>
      <c r="I11" s="1">
        <v>1</v>
      </c>
      <c r="J11" s="16">
        <f>SUM(E11:I11)</f>
        <v>705</v>
      </c>
      <c r="K11" s="28">
        <v>30</v>
      </c>
      <c r="L11" s="13">
        <v>750</v>
      </c>
    </row>
    <row r="12" spans="1:18">
      <c r="A12" s="18"/>
      <c r="B12" s="27"/>
      <c r="C12" s="23"/>
      <c r="D12" s="8" t="s">
        <v>0</v>
      </c>
      <c r="E12" s="10">
        <f>E11/705*100</f>
        <v>86.524822695035468</v>
      </c>
      <c r="F12" s="10">
        <f t="shared" ref="F12:I12" si="4">F11/705*100</f>
        <v>9.0780141843971638</v>
      </c>
      <c r="G12" s="10">
        <f t="shared" si="4"/>
        <v>3.4042553191489362</v>
      </c>
      <c r="H12" s="10">
        <f t="shared" si="4"/>
        <v>0.85106382978723405</v>
      </c>
      <c r="I12" s="10">
        <f t="shared" si="4"/>
        <v>0.14184397163120568</v>
      </c>
      <c r="J12" s="1">
        <f t="shared" ref="J12" si="5">SUM(E12:I12)</f>
        <v>100</v>
      </c>
      <c r="K12" s="29"/>
      <c r="L12" s="15">
        <f>J11/L11*100</f>
        <v>94</v>
      </c>
    </row>
    <row r="13" spans="1:18">
      <c r="A13" s="18">
        <v>5</v>
      </c>
      <c r="B13" s="26" t="s">
        <v>20</v>
      </c>
      <c r="C13" s="22" t="s">
        <v>35</v>
      </c>
      <c r="D13" s="8" t="s">
        <v>7</v>
      </c>
      <c r="E13" s="9">
        <v>510</v>
      </c>
      <c r="F13" s="9">
        <v>48</v>
      </c>
      <c r="G13" s="9">
        <v>30</v>
      </c>
      <c r="H13" s="1">
        <v>2</v>
      </c>
      <c r="I13" s="1">
        <v>0</v>
      </c>
      <c r="J13" s="16">
        <f>SUM(E13:I13)</f>
        <v>590</v>
      </c>
      <c r="K13" s="22">
        <v>25</v>
      </c>
      <c r="L13" s="13">
        <v>625</v>
      </c>
    </row>
    <row r="14" spans="1:18">
      <c r="A14" s="18"/>
      <c r="B14" s="27"/>
      <c r="C14" s="23"/>
      <c r="D14" s="8" t="s">
        <v>0</v>
      </c>
      <c r="E14" s="10">
        <f>E13/590*100</f>
        <v>86.440677966101703</v>
      </c>
      <c r="F14" s="10">
        <f t="shared" ref="F14:I14" si="6">F13/590*100</f>
        <v>8.1355932203389827</v>
      </c>
      <c r="G14" s="10">
        <f t="shared" si="6"/>
        <v>5.0847457627118651</v>
      </c>
      <c r="H14" s="10">
        <f t="shared" si="6"/>
        <v>0.33898305084745761</v>
      </c>
      <c r="I14" s="10">
        <f t="shared" si="6"/>
        <v>0</v>
      </c>
      <c r="J14" s="1">
        <f t="shared" ref="J14" si="7">SUM(E14:I14)</f>
        <v>100.00000000000001</v>
      </c>
      <c r="K14" s="23"/>
      <c r="L14" s="15">
        <f>J13/L13*100</f>
        <v>94.399999999999991</v>
      </c>
    </row>
    <row r="15" spans="1:18">
      <c r="A15" s="18">
        <v>6</v>
      </c>
      <c r="B15" s="26" t="s">
        <v>21</v>
      </c>
      <c r="C15" s="24" t="s">
        <v>36</v>
      </c>
      <c r="D15" s="8" t="s">
        <v>7</v>
      </c>
      <c r="E15" s="9">
        <v>175</v>
      </c>
      <c r="F15" s="9">
        <v>20</v>
      </c>
      <c r="G15" s="9">
        <v>0</v>
      </c>
      <c r="H15" s="1">
        <v>0</v>
      </c>
      <c r="I15" s="1">
        <v>0</v>
      </c>
      <c r="J15" s="16">
        <f>SUM(E15:I15)</f>
        <v>195</v>
      </c>
      <c r="K15" s="28">
        <v>8</v>
      </c>
      <c r="L15" s="13">
        <v>200</v>
      </c>
    </row>
    <row r="16" spans="1:18">
      <c r="A16" s="18"/>
      <c r="B16" s="27"/>
      <c r="C16" s="25"/>
      <c r="D16" s="8" t="s">
        <v>0</v>
      </c>
      <c r="E16" s="10">
        <f>E15/195*100</f>
        <v>89.743589743589752</v>
      </c>
      <c r="F16" s="10">
        <f t="shared" ref="F16:I16" si="8">F15/195*100</f>
        <v>10.256410256410255</v>
      </c>
      <c r="G16" s="10">
        <f t="shared" si="8"/>
        <v>0</v>
      </c>
      <c r="H16" s="10">
        <f t="shared" si="8"/>
        <v>0</v>
      </c>
      <c r="I16" s="10">
        <f t="shared" si="8"/>
        <v>0</v>
      </c>
      <c r="J16" s="2">
        <f>SUM(E16:I16)</f>
        <v>100</v>
      </c>
      <c r="K16" s="29"/>
      <c r="L16" s="15">
        <f>J15/L15*100</f>
        <v>97.5</v>
      </c>
    </row>
    <row r="17" spans="1:12">
      <c r="A17" s="18">
        <v>7</v>
      </c>
      <c r="B17" s="26" t="s">
        <v>22</v>
      </c>
      <c r="C17" s="22" t="s">
        <v>37</v>
      </c>
      <c r="D17" s="8" t="s">
        <v>7</v>
      </c>
      <c r="E17" s="9">
        <v>285</v>
      </c>
      <c r="F17" s="9">
        <v>20</v>
      </c>
      <c r="G17" s="9">
        <v>44</v>
      </c>
      <c r="H17" s="1">
        <v>0</v>
      </c>
      <c r="I17" s="1">
        <v>0</v>
      </c>
      <c r="J17" s="16">
        <f>SUM(E17:I17)</f>
        <v>349</v>
      </c>
      <c r="K17" s="22">
        <v>13</v>
      </c>
      <c r="L17" s="13">
        <v>350</v>
      </c>
    </row>
    <row r="18" spans="1:12">
      <c r="A18" s="18"/>
      <c r="B18" s="27"/>
      <c r="C18" s="23"/>
      <c r="D18" s="8" t="s">
        <v>0</v>
      </c>
      <c r="E18" s="10">
        <f>E17/349*100</f>
        <v>81.661891117478518</v>
      </c>
      <c r="F18" s="10">
        <f t="shared" ref="F18:I18" si="9">F17/349*100</f>
        <v>5.7306590257879657</v>
      </c>
      <c r="G18" s="10">
        <f t="shared" si="9"/>
        <v>12.607449856733524</v>
      </c>
      <c r="H18" s="10">
        <f t="shared" si="9"/>
        <v>0</v>
      </c>
      <c r="I18" s="10">
        <f t="shared" si="9"/>
        <v>0</v>
      </c>
      <c r="J18" s="1">
        <f t="shared" ref="J18" si="10">SUM(E18:I18)</f>
        <v>100.00000000000001</v>
      </c>
      <c r="K18" s="23"/>
      <c r="L18" s="15">
        <f>J17/L17*100</f>
        <v>99.714285714285708</v>
      </c>
    </row>
    <row r="19" spans="1:12">
      <c r="A19" s="18">
        <v>8</v>
      </c>
      <c r="B19" s="26" t="s">
        <v>23</v>
      </c>
      <c r="C19" s="22" t="s">
        <v>38</v>
      </c>
      <c r="D19" s="8" t="s">
        <v>7</v>
      </c>
      <c r="E19" s="9">
        <v>425</v>
      </c>
      <c r="F19" s="9">
        <v>0</v>
      </c>
      <c r="G19" s="9">
        <v>0</v>
      </c>
      <c r="H19" s="1">
        <v>0</v>
      </c>
      <c r="I19" s="1">
        <v>0</v>
      </c>
      <c r="J19" s="16">
        <f>SUM(E19:I19)</f>
        <v>425</v>
      </c>
      <c r="K19" s="28">
        <v>17</v>
      </c>
      <c r="L19" s="13">
        <v>425</v>
      </c>
    </row>
    <row r="20" spans="1:12">
      <c r="A20" s="18"/>
      <c r="B20" s="27"/>
      <c r="C20" s="23"/>
      <c r="D20" s="8" t="s">
        <v>0</v>
      </c>
      <c r="E20" s="10">
        <f>E19/425*100</f>
        <v>100</v>
      </c>
      <c r="F20" s="10">
        <f t="shared" ref="F20:I20" si="11">F19/425*100</f>
        <v>0</v>
      </c>
      <c r="G20" s="10">
        <f t="shared" si="11"/>
        <v>0</v>
      </c>
      <c r="H20" s="10">
        <f t="shared" si="11"/>
        <v>0</v>
      </c>
      <c r="I20" s="10">
        <f t="shared" si="11"/>
        <v>0</v>
      </c>
      <c r="J20" s="1">
        <f t="shared" ref="J20" si="12">SUM(E20:I20)</f>
        <v>100</v>
      </c>
      <c r="K20" s="29"/>
      <c r="L20" s="15">
        <f>J19/L19*100</f>
        <v>100</v>
      </c>
    </row>
    <row r="21" spans="1:12">
      <c r="A21" s="18">
        <v>9</v>
      </c>
      <c r="B21" s="26" t="s">
        <v>24</v>
      </c>
      <c r="C21" s="22" t="s">
        <v>39</v>
      </c>
      <c r="D21" s="8" t="s">
        <v>7</v>
      </c>
      <c r="E21" s="9">
        <v>155</v>
      </c>
      <c r="F21" s="9">
        <v>24</v>
      </c>
      <c r="G21" s="9">
        <v>39</v>
      </c>
      <c r="H21" s="1">
        <v>0</v>
      </c>
      <c r="I21" s="1">
        <v>0</v>
      </c>
      <c r="J21" s="16">
        <f>SUM(E21:I21)</f>
        <v>218</v>
      </c>
      <c r="K21" s="28">
        <v>10</v>
      </c>
      <c r="L21" s="13">
        <v>250</v>
      </c>
    </row>
    <row r="22" spans="1:12">
      <c r="A22" s="18"/>
      <c r="B22" s="27"/>
      <c r="C22" s="23"/>
      <c r="D22" s="8" t="s">
        <v>0</v>
      </c>
      <c r="E22" s="10">
        <f>E21/218*100</f>
        <v>71.100917431192656</v>
      </c>
      <c r="F22" s="10">
        <f t="shared" ref="F22:I22" si="13">F21/218*100</f>
        <v>11.009174311926607</v>
      </c>
      <c r="G22" s="10">
        <f t="shared" si="13"/>
        <v>17.889908256880734</v>
      </c>
      <c r="H22" s="10">
        <f t="shared" si="13"/>
        <v>0</v>
      </c>
      <c r="I22" s="10">
        <f t="shared" si="13"/>
        <v>0</v>
      </c>
      <c r="J22" s="1">
        <f t="shared" ref="J22" si="14">SUM(E22:I22)</f>
        <v>99.999999999999986</v>
      </c>
      <c r="K22" s="29"/>
      <c r="L22" s="15">
        <f>J21/L21*100</f>
        <v>87.2</v>
      </c>
    </row>
    <row r="23" spans="1:12">
      <c r="A23" s="18">
        <v>10</v>
      </c>
      <c r="B23" s="26" t="s">
        <v>25</v>
      </c>
      <c r="C23" s="22" t="s">
        <v>40</v>
      </c>
      <c r="D23" s="8" t="s">
        <v>7</v>
      </c>
      <c r="E23" s="9">
        <v>360</v>
      </c>
      <c r="F23" s="9">
        <v>48</v>
      </c>
      <c r="G23" s="9">
        <v>27</v>
      </c>
      <c r="H23" s="1">
        <v>6</v>
      </c>
      <c r="I23" s="1">
        <v>3</v>
      </c>
      <c r="J23" s="16">
        <f>SUM(E23:I23)</f>
        <v>444</v>
      </c>
      <c r="K23" s="22">
        <v>22</v>
      </c>
      <c r="L23" s="13">
        <v>500</v>
      </c>
    </row>
    <row r="24" spans="1:12">
      <c r="A24" s="18"/>
      <c r="B24" s="27"/>
      <c r="C24" s="23"/>
      <c r="D24" s="8" t="s">
        <v>0</v>
      </c>
      <c r="E24" s="10">
        <f>E23/444*100</f>
        <v>81.081081081081081</v>
      </c>
      <c r="F24" s="10">
        <f t="shared" ref="F24:I24" si="15">F23/444*100</f>
        <v>10.810810810810811</v>
      </c>
      <c r="G24" s="10">
        <f t="shared" si="15"/>
        <v>6.0810810810810816</v>
      </c>
      <c r="H24" s="10">
        <f t="shared" si="15"/>
        <v>1.3513513513513513</v>
      </c>
      <c r="I24" s="10">
        <f t="shared" si="15"/>
        <v>0.67567567567567566</v>
      </c>
      <c r="J24" s="1">
        <f t="shared" ref="J24" si="16">SUM(E24:I24)</f>
        <v>100</v>
      </c>
      <c r="K24" s="23"/>
      <c r="L24" s="15">
        <f>J23/L23*100</f>
        <v>88.8</v>
      </c>
    </row>
    <row r="25" spans="1:12">
      <c r="A25" s="18">
        <v>11</v>
      </c>
      <c r="B25" s="26" t="s">
        <v>29</v>
      </c>
      <c r="C25" s="22" t="s">
        <v>41</v>
      </c>
      <c r="D25" s="8" t="s">
        <v>7</v>
      </c>
      <c r="E25" s="9">
        <v>445</v>
      </c>
      <c r="F25" s="9">
        <v>12</v>
      </c>
      <c r="G25" s="9">
        <v>6</v>
      </c>
      <c r="H25" s="1">
        <v>0</v>
      </c>
      <c r="I25" s="1">
        <v>1</v>
      </c>
      <c r="J25" s="16">
        <f>SUM(E25:I25)</f>
        <v>464</v>
      </c>
      <c r="K25" s="22">
        <v>19</v>
      </c>
      <c r="L25" s="13">
        <v>475</v>
      </c>
    </row>
    <row r="26" spans="1:12">
      <c r="A26" s="18"/>
      <c r="B26" s="27"/>
      <c r="C26" s="23"/>
      <c r="D26" s="8" t="s">
        <v>0</v>
      </c>
      <c r="E26" s="10">
        <f>E25/464*100</f>
        <v>95.90517241379311</v>
      </c>
      <c r="F26" s="10">
        <f t="shared" ref="F26:I26" si="17">F25/464*100</f>
        <v>2.5862068965517242</v>
      </c>
      <c r="G26" s="10">
        <f t="shared" si="17"/>
        <v>1.2931034482758621</v>
      </c>
      <c r="H26" s="10">
        <f t="shared" si="17"/>
        <v>0</v>
      </c>
      <c r="I26" s="10">
        <f t="shared" si="17"/>
        <v>0.21551724137931033</v>
      </c>
      <c r="J26" s="1">
        <f t="shared" ref="J26:J28" si="18">SUM(E26:I26)</f>
        <v>100.00000000000001</v>
      </c>
      <c r="K26" s="23"/>
      <c r="L26" s="15">
        <f>J25/L25*100</f>
        <v>97.68421052631578</v>
      </c>
    </row>
    <row r="27" spans="1:12">
      <c r="A27" s="18">
        <v>12</v>
      </c>
      <c r="B27" s="26" t="s">
        <v>26</v>
      </c>
      <c r="C27" s="22" t="s">
        <v>42</v>
      </c>
      <c r="D27" s="8" t="s">
        <v>7</v>
      </c>
      <c r="E27" s="9">
        <v>350</v>
      </c>
      <c r="F27" s="9">
        <v>0</v>
      </c>
      <c r="G27" s="9">
        <v>0</v>
      </c>
      <c r="H27" s="1">
        <v>0</v>
      </c>
      <c r="I27" s="1">
        <v>0</v>
      </c>
      <c r="J27" s="16">
        <f>SUM(E27:I27)</f>
        <v>350</v>
      </c>
      <c r="K27" s="28">
        <v>14</v>
      </c>
      <c r="L27" s="13">
        <v>350</v>
      </c>
    </row>
    <row r="28" spans="1:12">
      <c r="A28" s="18"/>
      <c r="B28" s="27"/>
      <c r="C28" s="23"/>
      <c r="D28" s="8" t="s">
        <v>0</v>
      </c>
      <c r="E28" s="10">
        <f>E27/350*100</f>
        <v>100</v>
      </c>
      <c r="F28" s="10">
        <f t="shared" ref="F28:I28" si="19">F27/350*100</f>
        <v>0</v>
      </c>
      <c r="G28" s="10">
        <f t="shared" si="19"/>
        <v>0</v>
      </c>
      <c r="H28" s="10">
        <f t="shared" si="19"/>
        <v>0</v>
      </c>
      <c r="I28" s="10">
        <f t="shared" si="19"/>
        <v>0</v>
      </c>
      <c r="J28" s="1">
        <f t="shared" si="18"/>
        <v>100</v>
      </c>
      <c r="K28" s="29"/>
      <c r="L28" s="15">
        <f>J27/L27*100</f>
        <v>100</v>
      </c>
    </row>
    <row r="29" spans="1:12">
      <c r="A29" s="18">
        <v>13</v>
      </c>
      <c r="B29" s="26" t="s">
        <v>27</v>
      </c>
      <c r="C29" s="22" t="s">
        <v>43</v>
      </c>
      <c r="D29" s="8" t="s">
        <v>7</v>
      </c>
      <c r="E29" s="9">
        <v>380</v>
      </c>
      <c r="F29" s="9">
        <v>52</v>
      </c>
      <c r="G29" s="9">
        <v>39</v>
      </c>
      <c r="H29" s="1">
        <v>4</v>
      </c>
      <c r="I29" s="1">
        <v>2</v>
      </c>
      <c r="J29" s="16">
        <f>SUM(E29:I29)</f>
        <v>477</v>
      </c>
      <c r="K29" s="28">
        <v>21</v>
      </c>
      <c r="L29" s="13">
        <v>525</v>
      </c>
    </row>
    <row r="30" spans="1:12">
      <c r="A30" s="18"/>
      <c r="B30" s="27"/>
      <c r="C30" s="23"/>
      <c r="D30" s="8" t="s">
        <v>0</v>
      </c>
      <c r="E30" s="10">
        <f>E29/$J$29*100</f>
        <v>79.664570230607964</v>
      </c>
      <c r="F30" s="10">
        <f t="shared" ref="F30:I30" si="20">F29/$J$29*100</f>
        <v>10.90146750524109</v>
      </c>
      <c r="G30" s="10">
        <f t="shared" si="20"/>
        <v>8.1761006289308167</v>
      </c>
      <c r="H30" s="10">
        <f t="shared" si="20"/>
        <v>0.83857442348008393</v>
      </c>
      <c r="I30" s="10">
        <f t="shared" si="20"/>
        <v>0.41928721174004197</v>
      </c>
      <c r="J30" s="1">
        <f t="shared" ref="J30" si="21">SUM(E30:I30)</f>
        <v>99.999999999999986</v>
      </c>
      <c r="K30" s="29"/>
      <c r="L30" s="15">
        <f>J29/L29*100</f>
        <v>90.857142857142861</v>
      </c>
    </row>
    <row r="31" spans="1:12">
      <c r="A31" s="18">
        <v>14</v>
      </c>
      <c r="B31" s="26" t="s">
        <v>30</v>
      </c>
      <c r="C31" s="22" t="s">
        <v>44</v>
      </c>
      <c r="D31" s="17" t="s">
        <v>7</v>
      </c>
      <c r="E31" s="9">
        <v>240</v>
      </c>
      <c r="F31" s="9">
        <v>0</v>
      </c>
      <c r="G31" s="9">
        <v>6</v>
      </c>
      <c r="H31" s="1">
        <v>0</v>
      </c>
      <c r="I31" s="1">
        <v>0</v>
      </c>
      <c r="J31" s="16">
        <f>SUM(E31:I31)</f>
        <v>246</v>
      </c>
      <c r="K31" s="28">
        <v>10</v>
      </c>
      <c r="L31" s="13">
        <v>250</v>
      </c>
    </row>
    <row r="32" spans="1:12">
      <c r="A32" s="18"/>
      <c r="B32" s="27"/>
      <c r="C32" s="23"/>
      <c r="D32" s="17" t="s">
        <v>0</v>
      </c>
      <c r="E32" s="10">
        <f>E31/246*100</f>
        <v>97.560975609756099</v>
      </c>
      <c r="F32" s="10">
        <f t="shared" ref="F32:I32" si="22">F31/246*100</f>
        <v>0</v>
      </c>
      <c r="G32" s="10">
        <f t="shared" si="22"/>
        <v>2.4390243902439024</v>
      </c>
      <c r="H32" s="10">
        <f t="shared" si="22"/>
        <v>0</v>
      </c>
      <c r="I32" s="10">
        <f t="shared" si="22"/>
        <v>0</v>
      </c>
      <c r="J32" s="1">
        <f t="shared" ref="J32" si="23">SUM(E32:I32)</f>
        <v>100</v>
      </c>
      <c r="K32" s="29"/>
      <c r="L32" s="15">
        <f>J31/L31*100</f>
        <v>98.4</v>
      </c>
    </row>
  </sheetData>
  <mergeCells count="70">
    <mergeCell ref="A31:A32"/>
    <mergeCell ref="B31:B32"/>
    <mergeCell ref="C31:C32"/>
    <mergeCell ref="K31:K32"/>
    <mergeCell ref="A3:A4"/>
    <mergeCell ref="F3:F4"/>
    <mergeCell ref="E3:E4"/>
    <mergeCell ref="D3:D4"/>
    <mergeCell ref="C3:C4"/>
    <mergeCell ref="B3:B4"/>
    <mergeCell ref="B5:B6"/>
    <mergeCell ref="B7:B8"/>
    <mergeCell ref="B9:B10"/>
    <mergeCell ref="B11:B12"/>
    <mergeCell ref="K3:K4"/>
    <mergeCell ref="J3:J4"/>
    <mergeCell ref="I3:I4"/>
    <mergeCell ref="H3:H4"/>
    <mergeCell ref="G3:G4"/>
    <mergeCell ref="K5:K6"/>
    <mergeCell ref="K7:K8"/>
    <mergeCell ref="K9:K10"/>
    <mergeCell ref="K11:K12"/>
    <mergeCell ref="K13:K14"/>
    <mergeCell ref="A15:A16"/>
    <mergeCell ref="K27:K28"/>
    <mergeCell ref="K15:K16"/>
    <mergeCell ref="K17:K18"/>
    <mergeCell ref="K19:K20"/>
    <mergeCell ref="K21:K22"/>
    <mergeCell ref="B15:B16"/>
    <mergeCell ref="B21:B22"/>
    <mergeCell ref="A17:A18"/>
    <mergeCell ref="A19:A20"/>
    <mergeCell ref="A21:A22"/>
    <mergeCell ref="A23:A24"/>
    <mergeCell ref="A25:A26"/>
    <mergeCell ref="B17:B18"/>
    <mergeCell ref="B19:B20"/>
    <mergeCell ref="K29:K30"/>
    <mergeCell ref="B23:B24"/>
    <mergeCell ref="B25:B26"/>
    <mergeCell ref="B27:B28"/>
    <mergeCell ref="B29:B30"/>
    <mergeCell ref="K23:K24"/>
    <mergeCell ref="K25:K26"/>
    <mergeCell ref="C25:C26"/>
    <mergeCell ref="C27:C28"/>
    <mergeCell ref="C29:C30"/>
    <mergeCell ref="A5:A6"/>
    <mergeCell ref="A7:A8"/>
    <mergeCell ref="A9:A10"/>
    <mergeCell ref="A11:A12"/>
    <mergeCell ref="A13:A14"/>
    <mergeCell ref="A29:A30"/>
    <mergeCell ref="A27:A28"/>
    <mergeCell ref="C1:K1"/>
    <mergeCell ref="I2:K2"/>
    <mergeCell ref="B2:H2"/>
    <mergeCell ref="C21:C22"/>
    <mergeCell ref="C23:C24"/>
    <mergeCell ref="C5:C6"/>
    <mergeCell ref="C7:C8"/>
    <mergeCell ref="C9:C10"/>
    <mergeCell ref="C11:C12"/>
    <mergeCell ref="C13:C14"/>
    <mergeCell ref="C15:C16"/>
    <mergeCell ref="C17:C18"/>
    <mergeCell ref="C19:C20"/>
    <mergeCell ref="B13:B1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2017-06-26T04:33:40Z</dcterms:created>
  <dcterms:modified xsi:type="dcterms:W3CDTF">2019-07-02T04:20:27Z</dcterms:modified>
</cp:coreProperties>
</file>