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9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7" i="1" l="1"/>
  <c r="L8" i="1"/>
  <c r="L6" i="1"/>
  <c r="E5" i="1"/>
  <c r="D5" i="1"/>
  <c r="D9" i="1"/>
  <c r="D8" i="1"/>
  <c r="D7" i="1"/>
  <c r="D6" i="1"/>
  <c r="E9" i="1" l="1"/>
  <c r="E8" i="1"/>
  <c r="E6" i="1"/>
  <c r="D10" i="1"/>
  <c r="C10" i="1" l="1"/>
  <c r="B10" i="1"/>
  <c r="N4" i="1" l="1"/>
  <c r="E7" i="1" l="1"/>
  <c r="N7" i="1" l="1"/>
  <c r="E10" i="1"/>
  <c r="F5" i="1"/>
  <c r="F7" i="1"/>
  <c r="F8" i="1"/>
  <c r="O8" i="1" s="1"/>
  <c r="N8" i="1"/>
  <c r="O7" i="1" l="1"/>
  <c r="M10" i="1"/>
  <c r="N9" i="1"/>
  <c r="L10" i="1"/>
  <c r="N6" i="1"/>
  <c r="N10" i="1" s="1"/>
  <c r="F6" i="1"/>
  <c r="O6" i="1" s="1"/>
  <c r="F9" i="1"/>
  <c r="O9" i="1" s="1"/>
  <c r="F10" i="1" l="1"/>
  <c r="O10" i="1" l="1"/>
</calcChain>
</file>

<file path=xl/sharedStrings.xml><?xml version="1.0" encoding="utf-8"?>
<sst xmlns="http://schemas.openxmlformats.org/spreadsheetml/2006/main" count="50" uniqueCount="36">
  <si>
    <t xml:space="preserve">항목 </t>
    <phoneticPr fontId="1" type="noConversion"/>
  </si>
  <si>
    <t>계</t>
    <phoneticPr fontId="1" type="noConversion"/>
  </si>
  <si>
    <t>차량비</t>
    <phoneticPr fontId="1" type="noConversion"/>
  </si>
  <si>
    <t>사업수행업체</t>
    <phoneticPr fontId="1" type="noConversion"/>
  </si>
  <si>
    <t>대표자</t>
    <phoneticPr fontId="1" type="noConversion"/>
  </si>
  <si>
    <t>계약방법</t>
    <phoneticPr fontId="1" type="noConversion"/>
  </si>
  <si>
    <t>수의계약(G2B)</t>
    <phoneticPr fontId="1" type="noConversion"/>
  </si>
  <si>
    <t>수의계약(S2B)</t>
    <phoneticPr fontId="1" type="noConversion"/>
  </si>
  <si>
    <t>잔액</t>
    <phoneticPr fontId="1" type="noConversion"/>
  </si>
  <si>
    <t>학생
1인당 단가</t>
    <phoneticPr fontId="1" type="noConversion"/>
  </si>
  <si>
    <t>교사
1인당 단가</t>
    <phoneticPr fontId="1" type="noConversion"/>
  </si>
  <si>
    <t>징수계</t>
    <phoneticPr fontId="1" type="noConversion"/>
  </si>
  <si>
    <t>집행계</t>
    <phoneticPr fontId="1" type="noConversion"/>
  </si>
  <si>
    <t>한국교육안전공제회</t>
    <phoneticPr fontId="1" type="noConversion"/>
  </si>
  <si>
    <t>심은석</t>
    <phoneticPr fontId="1" type="noConversion"/>
  </si>
  <si>
    <t>미계약</t>
    <phoneticPr fontId="1" type="noConversion"/>
  </si>
  <si>
    <t>보험료</t>
    <phoneticPr fontId="1" type="noConversion"/>
  </si>
  <si>
    <t>교사
(학교예산)</t>
    <phoneticPr fontId="1" type="noConversion"/>
  </si>
  <si>
    <t>학생
(수익자)</t>
    <phoneticPr fontId="1" type="noConversion"/>
  </si>
  <si>
    <t>집행내역</t>
    <phoneticPr fontId="1" type="noConversion"/>
  </si>
  <si>
    <t>징수</t>
    <phoneticPr fontId="1" type="noConversion"/>
  </si>
  <si>
    <t>집행</t>
    <phoneticPr fontId="1" type="noConversion"/>
  </si>
  <si>
    <t>이재진</t>
    <phoneticPr fontId="1" type="noConversion"/>
  </si>
  <si>
    <t>수련활동비</t>
    <phoneticPr fontId="1" type="noConversion"/>
  </si>
  <si>
    <t>숙박비</t>
    <phoneticPr fontId="1" type="noConversion"/>
  </si>
  <si>
    <t>식사비</t>
    <phoneticPr fontId="1" type="noConversion"/>
  </si>
  <si>
    <t>학생450원*94명
교사700원*7명</t>
    <phoneticPr fontId="1" type="noConversion"/>
  </si>
  <si>
    <t>㈜오미관광여행사</t>
    <phoneticPr fontId="1" type="noConversion"/>
  </si>
  <si>
    <t>㈜속리산알프스수련원</t>
    <phoneticPr fontId="1" type="noConversion"/>
  </si>
  <si>
    <t>한창환</t>
    <phoneticPr fontId="1" type="noConversion"/>
  </si>
  <si>
    <t>학생33,000원*90명
교사33,000원*7명</t>
    <phoneticPr fontId="1" type="noConversion"/>
  </si>
  <si>
    <t>학생25,600원*90명
교사25,600원*7명</t>
    <phoneticPr fontId="1" type="noConversion"/>
  </si>
  <si>
    <t>학생44,400원*90명</t>
    <phoneticPr fontId="1" type="noConversion"/>
  </si>
  <si>
    <t>수의계약(G2B)</t>
    <phoneticPr fontId="1" type="noConversion"/>
  </si>
  <si>
    <t>1,000,000원*3대</t>
    <phoneticPr fontId="1" type="noConversion"/>
  </si>
  <si>
    <t>2019학년도 1학년 야영수련활동 정산 내역(5.08~5.10_보은 속리산알프스수련원)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</si>
</sst>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1" fontId="3" fillId="0" borderId="2" xfId="0" applyNumberFormat="1" applyFont="1" applyBorder="1" applyAlignment="1">
      <alignment horizontal="center" vertical="center" shrinkToFit="1"/>
    </xf>
    <xf numFmtId="41" fontId="3" fillId="0" borderId="1" xfId="0" applyNumberFormat="1" applyFont="1" applyBorder="1" applyAlignment="1">
      <alignment horizontal="center" vertical="center" shrinkToFit="1"/>
    </xf>
    <xf numFmtId="41" fontId="3" fillId="4" borderId="3" xfId="0" applyNumberFormat="1" applyFont="1" applyFill="1" applyBorder="1" applyAlignment="1">
      <alignment horizontal="center" vertical="center" shrinkToFit="1"/>
    </xf>
    <xf numFmtId="41" fontId="3" fillId="4" borderId="1" xfId="0" applyNumberFormat="1" applyFont="1" applyFill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" fillId="0" borderId="0" xfId="0" applyFont="1" applyBorder="1" applyAlignment="1">
      <alignment vertical="center"/>
    </xf>
    <xf numFmtId="41" fontId="3" fillId="0" borderId="1" xfId="0" applyNumberFormat="1" applyFont="1" applyBorder="1" applyAlignment="1">
      <alignment horizontal="center" vertical="center" wrapText="1" shrinkToFit="1"/>
    </xf>
    <xf numFmtId="41" fontId="3" fillId="0" borderId="2" xfId="0" applyNumberFormat="1" applyFont="1" applyBorder="1" applyAlignment="1">
      <alignment horizontal="center" vertical="center" wrapText="1" shrinkToFit="1"/>
    </xf>
    <xf numFmtId="41" fontId="3" fillId="0" borderId="19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41" fontId="3" fillId="0" borderId="6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vertical="center" shrinkToFit="1"/>
    </xf>
    <xf numFmtId="41" fontId="3" fillId="0" borderId="3" xfId="0" applyNumberFormat="1" applyFont="1" applyBorder="1" applyAlignment="1">
      <alignment horizontal="center" vertical="center" shrinkToFit="1"/>
    </xf>
    <xf numFmtId="41" fontId="4" fillId="0" borderId="1" xfId="0" applyNumberFormat="1" applyFont="1" applyBorder="1" applyAlignment="1">
      <alignment vertical="center" shrinkToFit="1"/>
    </xf>
    <xf numFmtId="41" fontId="4" fillId="4" borderId="1" xfId="0" applyNumberFormat="1" applyFont="1" applyFill="1" applyBorder="1" applyAlignment="1">
      <alignment vertical="center" shrinkToFit="1"/>
    </xf>
    <xf numFmtId="41" fontId="3" fillId="0" borderId="1" xfId="0" applyNumberFormat="1" applyFont="1" applyBorder="1" applyAlignment="1">
      <alignment vertical="center" shrinkToFit="1"/>
    </xf>
    <xf numFmtId="41" fontId="3" fillId="0" borderId="21" xfId="0" applyNumberFormat="1" applyFont="1" applyBorder="1" applyAlignment="1">
      <alignment horizontal="center"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2" borderId="19" xfId="0" applyNumberFormat="1" applyFont="1" applyFill="1" applyBorder="1" applyAlignment="1">
      <alignment vertical="center" shrinkToFit="1"/>
    </xf>
    <xf numFmtId="41" fontId="3" fillId="4" borderId="1" xfId="0" applyNumberFormat="1" applyFont="1" applyFill="1" applyBorder="1" applyAlignment="1">
      <alignment horizontal="center" vertical="center" wrapText="1" shrinkToFit="1"/>
    </xf>
    <xf numFmtId="41" fontId="3" fillId="0" borderId="19" xfId="0" applyNumberFormat="1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41" fontId="4" fillId="0" borderId="7" xfId="0" applyNumberFormat="1" applyFont="1" applyBorder="1" applyAlignment="1">
      <alignment vertical="center" shrinkToFit="1"/>
    </xf>
    <xf numFmtId="41" fontId="4" fillId="0" borderId="4" xfId="0" applyNumberFormat="1" applyFont="1" applyBorder="1" applyAlignment="1">
      <alignment horizontal="center" vertical="center" shrinkToFit="1"/>
    </xf>
    <xf numFmtId="41" fontId="4" fillId="3" borderId="20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zoomScale="85" zoomScaleNormal="85" workbookViewId="0">
      <selection activeCell="B5" sqref="B5"/>
    </sheetView>
  </sheetViews>
  <sheetFormatPr defaultRowHeight="17" x14ac:dyDescent="0.45"/>
  <cols>
    <col min="1" max="1" width="8.1640625" customWidth="1"/>
    <col min="2" max="6" width="9.25" customWidth="1"/>
    <col min="7" max="7" width="8.1640625" customWidth="1"/>
    <col min="8" max="8" width="12.58203125" customWidth="1"/>
    <col min="9" max="10" width="8.1640625" customWidth="1"/>
    <col min="11" max="11" width="16.83203125" customWidth="1"/>
    <col min="12" max="14" width="9.25" customWidth="1"/>
    <col min="15" max="15" width="8.1640625" customWidth="1"/>
  </cols>
  <sheetData>
    <row r="1" spans="1:15" ht="48" customHeight="1" thickBot="1" x14ac:dyDescent="0.5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.5" customHeight="1" x14ac:dyDescent="0.45">
      <c r="A2" s="32" t="s">
        <v>0</v>
      </c>
      <c r="B2" s="35" t="s">
        <v>20</v>
      </c>
      <c r="C2" s="36"/>
      <c r="D2" s="36"/>
      <c r="E2" s="36"/>
      <c r="F2" s="37"/>
      <c r="G2" s="28" t="s">
        <v>0</v>
      </c>
      <c r="H2" s="35" t="s">
        <v>21</v>
      </c>
      <c r="I2" s="36"/>
      <c r="J2" s="36"/>
      <c r="K2" s="36"/>
      <c r="L2" s="36"/>
      <c r="M2" s="36"/>
      <c r="N2" s="37"/>
      <c r="O2" s="38" t="s">
        <v>8</v>
      </c>
    </row>
    <row r="3" spans="1:15" ht="21.5" customHeight="1" x14ac:dyDescent="0.45">
      <c r="A3" s="33"/>
      <c r="B3" s="31" t="s">
        <v>9</v>
      </c>
      <c r="C3" s="31" t="s">
        <v>10</v>
      </c>
      <c r="D3" s="12" t="s">
        <v>18</v>
      </c>
      <c r="E3" s="12" t="s">
        <v>17</v>
      </c>
      <c r="F3" s="12" t="s">
        <v>11</v>
      </c>
      <c r="G3" s="29"/>
      <c r="H3" s="31" t="s">
        <v>3</v>
      </c>
      <c r="I3" s="31" t="s">
        <v>4</v>
      </c>
      <c r="J3" s="31" t="s">
        <v>5</v>
      </c>
      <c r="K3" s="31" t="s">
        <v>19</v>
      </c>
      <c r="L3" s="14" t="s">
        <v>18</v>
      </c>
      <c r="M3" s="14" t="s">
        <v>17</v>
      </c>
      <c r="N3" s="14" t="s">
        <v>12</v>
      </c>
      <c r="O3" s="39"/>
    </row>
    <row r="4" spans="1:15" ht="21.5" customHeight="1" thickBot="1" x14ac:dyDescent="0.5">
      <c r="A4" s="34"/>
      <c r="B4" s="30"/>
      <c r="C4" s="30"/>
      <c r="D4" s="13">
        <v>95</v>
      </c>
      <c r="E4" s="13">
        <v>7</v>
      </c>
      <c r="F4" s="13">
        <v>102</v>
      </c>
      <c r="G4" s="30"/>
      <c r="H4" s="30"/>
      <c r="I4" s="30"/>
      <c r="J4" s="30"/>
      <c r="K4" s="30"/>
      <c r="L4" s="15">
        <v>95</v>
      </c>
      <c r="M4" s="15">
        <v>7</v>
      </c>
      <c r="N4" s="16">
        <f>L4+M4</f>
        <v>102</v>
      </c>
      <c r="O4" s="40"/>
    </row>
    <row r="5" spans="1:15" ht="25.5" customHeight="1" thickTop="1" x14ac:dyDescent="0.45">
      <c r="A5" s="17" t="s">
        <v>2</v>
      </c>
      <c r="B5" s="3">
        <v>29420</v>
      </c>
      <c r="C5" s="3">
        <v>29420</v>
      </c>
      <c r="D5" s="3">
        <f>B5*95</f>
        <v>2794900</v>
      </c>
      <c r="E5" s="3">
        <f>B5*7</f>
        <v>205940</v>
      </c>
      <c r="F5" s="3">
        <f>SUM(D5:E5)</f>
        <v>3000840</v>
      </c>
      <c r="G5" s="3" t="s">
        <v>2</v>
      </c>
      <c r="H5" s="3" t="s">
        <v>27</v>
      </c>
      <c r="I5" s="3" t="s">
        <v>22</v>
      </c>
      <c r="J5" s="3" t="s">
        <v>7</v>
      </c>
      <c r="K5" s="10" t="s">
        <v>34</v>
      </c>
      <c r="L5" s="18"/>
      <c r="M5" s="18"/>
      <c r="N5" s="3">
        <v>3000000</v>
      </c>
      <c r="O5" s="41">
        <v>840</v>
      </c>
    </row>
    <row r="6" spans="1:15" ht="67.5" customHeight="1" x14ac:dyDescent="0.45">
      <c r="A6" s="19" t="s">
        <v>24</v>
      </c>
      <c r="B6" s="4">
        <v>25600</v>
      </c>
      <c r="C6" s="4">
        <v>25600</v>
      </c>
      <c r="D6" s="4">
        <f>B6*95</f>
        <v>2432000</v>
      </c>
      <c r="E6" s="4">
        <f>C6*7</f>
        <v>179200</v>
      </c>
      <c r="F6" s="4">
        <f t="shared" ref="F6:F9" si="0">SUM(D6:E6)</f>
        <v>2611200</v>
      </c>
      <c r="G6" s="4" t="s">
        <v>24</v>
      </c>
      <c r="H6" s="4" t="s">
        <v>28</v>
      </c>
      <c r="I6" s="4" t="s">
        <v>29</v>
      </c>
      <c r="J6" s="4" t="s">
        <v>6</v>
      </c>
      <c r="K6" s="9" t="s">
        <v>31</v>
      </c>
      <c r="L6" s="20">
        <f>B6*90</f>
        <v>2304000</v>
      </c>
      <c r="M6" s="20">
        <v>179200</v>
      </c>
      <c r="N6" s="20">
        <f t="shared" ref="N6:N9" si="1">SUM(L6:M6)</f>
        <v>2483200</v>
      </c>
      <c r="O6" s="42">
        <f>F6-N6</f>
        <v>128000</v>
      </c>
    </row>
    <row r="7" spans="1:15" s="7" customFormat="1" ht="67.5" customHeight="1" x14ac:dyDescent="0.45">
      <c r="A7" s="5" t="s">
        <v>23</v>
      </c>
      <c r="B7" s="6">
        <v>44400</v>
      </c>
      <c r="C7" s="6">
        <v>0</v>
      </c>
      <c r="D7" s="6">
        <f>B7*95</f>
        <v>4218000</v>
      </c>
      <c r="E7" s="6">
        <f>C7*$E$4</f>
        <v>0</v>
      </c>
      <c r="F7" s="6">
        <f t="shared" si="0"/>
        <v>4218000</v>
      </c>
      <c r="G7" s="6" t="s">
        <v>23</v>
      </c>
      <c r="H7" s="4" t="s">
        <v>28</v>
      </c>
      <c r="I7" s="4" t="s">
        <v>29</v>
      </c>
      <c r="J7" s="6" t="s">
        <v>33</v>
      </c>
      <c r="K7" s="26" t="s">
        <v>32</v>
      </c>
      <c r="L7" s="20">
        <f t="shared" ref="L7:L8" si="2">B7*90</f>
        <v>3996000</v>
      </c>
      <c r="M7" s="21">
        <v>0</v>
      </c>
      <c r="N7" s="21">
        <f t="shared" si="1"/>
        <v>3996000</v>
      </c>
      <c r="O7" s="42">
        <f t="shared" ref="O7:O9" si="3">F7-N7</f>
        <v>222000</v>
      </c>
    </row>
    <row r="8" spans="1:15" ht="67.5" customHeight="1" x14ac:dyDescent="0.45">
      <c r="A8" s="19" t="s">
        <v>25</v>
      </c>
      <c r="B8" s="22">
        <v>33000</v>
      </c>
      <c r="C8" s="22">
        <v>33000</v>
      </c>
      <c r="D8" s="4">
        <f>B8*95</f>
        <v>3135000</v>
      </c>
      <c r="E8" s="4">
        <f>C8*7</f>
        <v>231000</v>
      </c>
      <c r="F8" s="4">
        <f t="shared" si="0"/>
        <v>3366000</v>
      </c>
      <c r="G8" s="4" t="s">
        <v>25</v>
      </c>
      <c r="H8" s="4" t="s">
        <v>28</v>
      </c>
      <c r="I8" s="4" t="s">
        <v>29</v>
      </c>
      <c r="J8" s="6" t="s">
        <v>6</v>
      </c>
      <c r="K8" s="9" t="s">
        <v>30</v>
      </c>
      <c r="L8" s="20">
        <f t="shared" si="2"/>
        <v>2970000</v>
      </c>
      <c r="M8" s="20">
        <v>231000</v>
      </c>
      <c r="N8" s="20">
        <f t="shared" si="1"/>
        <v>3201000</v>
      </c>
      <c r="O8" s="42">
        <f t="shared" si="3"/>
        <v>165000</v>
      </c>
    </row>
    <row r="9" spans="1:15" ht="25.5" customHeight="1" x14ac:dyDescent="0.45">
      <c r="A9" s="19" t="s">
        <v>16</v>
      </c>
      <c r="B9" s="22">
        <v>450</v>
      </c>
      <c r="C9" s="22">
        <v>700</v>
      </c>
      <c r="D9" s="4">
        <f>95*B9</f>
        <v>42750</v>
      </c>
      <c r="E9" s="4">
        <f>C9*7</f>
        <v>4900</v>
      </c>
      <c r="F9" s="4">
        <f t="shared" si="0"/>
        <v>47650</v>
      </c>
      <c r="G9" s="4" t="s">
        <v>16</v>
      </c>
      <c r="H9" s="4" t="s">
        <v>13</v>
      </c>
      <c r="I9" s="4" t="s">
        <v>14</v>
      </c>
      <c r="J9" s="4" t="s">
        <v>15</v>
      </c>
      <c r="K9" s="9" t="s">
        <v>26</v>
      </c>
      <c r="L9" s="20">
        <v>42750</v>
      </c>
      <c r="M9" s="20">
        <v>4900</v>
      </c>
      <c r="N9" s="20">
        <f t="shared" si="1"/>
        <v>47650</v>
      </c>
      <c r="O9" s="42">
        <f t="shared" si="3"/>
        <v>0</v>
      </c>
    </row>
    <row r="10" spans="1:15" ht="20.149999999999999" customHeight="1" thickBot="1" x14ac:dyDescent="0.5">
      <c r="A10" s="23" t="s">
        <v>1</v>
      </c>
      <c r="B10" s="11">
        <f>SUM(B5:B9)</f>
        <v>132870</v>
      </c>
      <c r="C10" s="11">
        <f>SUM(C5:C9)</f>
        <v>88720</v>
      </c>
      <c r="D10" s="11">
        <f t="shared" ref="D10:F10" si="4">SUM(D5:D9)</f>
        <v>12622650</v>
      </c>
      <c r="E10" s="11">
        <f t="shared" si="4"/>
        <v>621040</v>
      </c>
      <c r="F10" s="11">
        <f t="shared" si="4"/>
        <v>13243690</v>
      </c>
      <c r="G10" s="11" t="s">
        <v>1</v>
      </c>
      <c r="H10" s="11"/>
      <c r="I10" s="11"/>
      <c r="J10" s="11"/>
      <c r="K10" s="27"/>
      <c r="L10" s="24">
        <f>SUM(L5:L9)</f>
        <v>9312750</v>
      </c>
      <c r="M10" s="24">
        <f>SUM(M5:M9)</f>
        <v>415100</v>
      </c>
      <c r="N10" s="25">
        <f>SUM(N5:N9)</f>
        <v>12727850</v>
      </c>
      <c r="O10" s="43">
        <f>SUM(O5:O9)</f>
        <v>515840</v>
      </c>
    </row>
    <row r="11" spans="1:15" ht="20.149999999999999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</row>
  </sheetData>
  <mergeCells count="11">
    <mergeCell ref="H2:N2"/>
    <mergeCell ref="H3:H4"/>
    <mergeCell ref="I3:I4"/>
    <mergeCell ref="O2:O4"/>
    <mergeCell ref="J3:J4"/>
    <mergeCell ref="K3:K4"/>
    <mergeCell ref="G2:G4"/>
    <mergeCell ref="B3:B4"/>
    <mergeCell ref="C3:C4"/>
    <mergeCell ref="A2:A4"/>
    <mergeCell ref="B2:F2"/>
  </mergeCells>
  <phoneticPr fontId="1" type="noConversion"/>
  <pageMargins left="0" right="0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2018-05-24T04:51:09Z</cp:lastPrinted>
  <dcterms:created xsi:type="dcterms:W3CDTF">2015-04-21T06:34:28Z</dcterms:created>
  <dcterms:modified xsi:type="dcterms:W3CDTF">2019-05-23T05:05:32Z</dcterms:modified>
</cp:coreProperties>
</file>