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0-교무업무\교육과정 선행교육\2020\"/>
    </mc:Choice>
  </mc:AlternateContent>
  <bookViews>
    <workbookView xWindow="240" yWindow="210" windowWidth="12915" windowHeight="11700"/>
  </bookViews>
  <sheets>
    <sheet name="2020입학생3개년편성" sheetId="9" r:id="rId1"/>
  </sheets>
  <calcPr calcId="162913"/>
</workbook>
</file>

<file path=xl/calcChain.xml><?xml version="1.0" encoding="utf-8"?>
<calcChain xmlns="http://schemas.openxmlformats.org/spreadsheetml/2006/main">
  <c r="L21" i="9" l="1"/>
  <c r="P28" i="9" l="1"/>
  <c r="O28" i="9"/>
  <c r="N28" i="9"/>
  <c r="M28" i="9"/>
  <c r="K28" i="9"/>
  <c r="J28" i="9"/>
  <c r="I28" i="9"/>
  <c r="H28" i="9"/>
  <c r="G28" i="9"/>
  <c r="F28" i="9"/>
  <c r="D28" i="9"/>
  <c r="L27" i="9"/>
  <c r="L26" i="9"/>
  <c r="L25" i="9"/>
  <c r="L24" i="9"/>
  <c r="L23" i="9"/>
  <c r="P22" i="9"/>
  <c r="P29" i="9" s="1"/>
  <c r="O22" i="9"/>
  <c r="N22" i="9"/>
  <c r="N29" i="9" s="1"/>
  <c r="M22" i="9"/>
  <c r="K22" i="9"/>
  <c r="J22" i="9"/>
  <c r="J29" i="9" s="1"/>
  <c r="I22" i="9"/>
  <c r="H22" i="9"/>
  <c r="H29" i="9" s="1"/>
  <c r="G22" i="9"/>
  <c r="F22" i="9"/>
  <c r="F29" i="9" s="1"/>
  <c r="L20" i="9"/>
  <c r="L19" i="9"/>
  <c r="L18" i="9"/>
  <c r="Q18" i="9" s="1"/>
  <c r="R18" i="9" s="1"/>
  <c r="S17" i="9"/>
  <c r="L17" i="9"/>
  <c r="R17" i="9" s="1"/>
  <c r="L16" i="9"/>
  <c r="E16" i="9"/>
  <c r="L15" i="9"/>
  <c r="Q15" i="9" s="1"/>
  <c r="L14" i="9"/>
  <c r="R14" i="9" s="1"/>
  <c r="L13" i="9"/>
  <c r="R13" i="9" s="1"/>
  <c r="L12" i="9"/>
  <c r="L11" i="9"/>
  <c r="Q11" i="9" s="1"/>
  <c r="R11" i="9" s="1"/>
  <c r="S10" i="9"/>
  <c r="L10" i="9"/>
  <c r="R10" i="9" s="1"/>
  <c r="S9" i="9"/>
  <c r="L9" i="9"/>
  <c r="R9" i="9" s="1"/>
  <c r="L8" i="9"/>
  <c r="R8" i="9" s="1"/>
  <c r="E8" i="9"/>
  <c r="L7" i="9"/>
  <c r="Q7" i="9" s="1"/>
  <c r="D22" i="9" l="1"/>
  <c r="E29" i="9" s="1"/>
  <c r="O29" i="9"/>
  <c r="Q19" i="9"/>
  <c r="R19" i="9" s="1"/>
  <c r="Q8" i="9"/>
  <c r="S8" i="9" s="1"/>
  <c r="Q12" i="9"/>
  <c r="S12" i="9" s="1"/>
  <c r="K29" i="9"/>
  <c r="J30" i="9" s="1"/>
  <c r="Q16" i="9"/>
  <c r="S16" i="9" s="1"/>
  <c r="I29" i="9"/>
  <c r="H30" i="9" s="1"/>
  <c r="G29" i="9"/>
  <c r="F30" i="9" s="1"/>
  <c r="L28" i="9"/>
  <c r="M29" i="9"/>
  <c r="R15" i="9"/>
  <c r="R12" i="9"/>
  <c r="R16" i="9"/>
  <c r="L22" i="9"/>
  <c r="R7" i="9"/>
  <c r="Q23" i="9"/>
  <c r="Q28" i="9" s="1"/>
  <c r="M30" i="9" l="1"/>
  <c r="L29" i="9"/>
  <c r="Q29" i="9" s="1"/>
  <c r="R29" i="9" s="1"/>
  <c r="Q22" i="9"/>
  <c r="R22" i="9" s="1"/>
  <c r="S23" i="9"/>
  <c r="R25" i="9"/>
</calcChain>
</file>

<file path=xl/sharedStrings.xml><?xml version="1.0" encoding="utf-8"?>
<sst xmlns="http://schemas.openxmlformats.org/spreadsheetml/2006/main" count="58" uniqueCount="53">
  <si>
    <t>기준시수</t>
    <phoneticPr fontId="2" type="noConversion"/>
  </si>
  <si>
    <t>진로탐색</t>
    <phoneticPr fontId="2" type="noConversion"/>
  </si>
  <si>
    <t>주제선택</t>
    <phoneticPr fontId="2" type="noConversion"/>
  </si>
  <si>
    <t>예술체육</t>
    <phoneticPr fontId="2" type="noConversion"/>
  </si>
  <si>
    <t>동아리</t>
    <phoneticPr fontId="2" type="noConversion"/>
  </si>
  <si>
    <t>과목</t>
    <phoneticPr fontId="2" type="noConversion"/>
  </si>
  <si>
    <t>국어</t>
    <phoneticPr fontId="2" type="noConversion"/>
  </si>
  <si>
    <t>수학</t>
    <phoneticPr fontId="2" type="noConversion"/>
  </si>
  <si>
    <t>과학</t>
    <phoneticPr fontId="2" type="noConversion"/>
  </si>
  <si>
    <t>체육</t>
    <phoneticPr fontId="2" type="noConversion"/>
  </si>
  <si>
    <t>음악</t>
    <phoneticPr fontId="2" type="noConversion"/>
  </si>
  <si>
    <t>미술</t>
    <phoneticPr fontId="2" type="noConversion"/>
  </si>
  <si>
    <t>영어</t>
    <phoneticPr fontId="2" type="noConversion"/>
  </si>
  <si>
    <t>기술가정</t>
    <phoneticPr fontId="2" type="noConversion"/>
  </si>
  <si>
    <t>소계</t>
    <phoneticPr fontId="2" type="noConversion"/>
  </si>
  <si>
    <t>자율활동</t>
    <phoneticPr fontId="2" type="noConversion"/>
  </si>
  <si>
    <t>동아리활동</t>
    <phoneticPr fontId="2" type="noConversion"/>
  </si>
  <si>
    <t>총계</t>
    <phoneticPr fontId="2" type="noConversion"/>
  </si>
  <si>
    <t>학기별 이수과목수</t>
    <phoneticPr fontId="2" type="noConversion"/>
  </si>
  <si>
    <t>1 
학
기</t>
    <phoneticPr fontId="2" type="noConversion"/>
  </si>
  <si>
    <t>2
학
기</t>
    <phoneticPr fontId="2" type="noConversion"/>
  </si>
  <si>
    <t>1
학
기</t>
    <phoneticPr fontId="2" type="noConversion"/>
  </si>
  <si>
    <t>작성자[</t>
    <phoneticPr fontId="2" type="noConversion"/>
  </si>
  <si>
    <t>교
과</t>
    <phoneticPr fontId="2" type="noConversion"/>
  </si>
  <si>
    <t>편성시수</t>
    <phoneticPr fontId="2" type="noConversion"/>
  </si>
  <si>
    <t>예
술</t>
    <phoneticPr fontId="2" type="noConversion"/>
  </si>
  <si>
    <t>선
택</t>
    <phoneticPr fontId="2" type="noConversion"/>
  </si>
  <si>
    <t>창
체</t>
    <phoneticPr fontId="2" type="noConversion"/>
  </si>
  <si>
    <t>학교스포츠클럽</t>
    <phoneticPr fontId="2" type="noConversion"/>
  </si>
  <si>
    <t>확
인</t>
    <phoneticPr fontId="2" type="noConversion"/>
  </si>
  <si>
    <t>]</t>
    <phoneticPr fontId="2" type="noConversion"/>
  </si>
  <si>
    <t>연락처[</t>
    <phoneticPr fontId="2" type="noConversion"/>
  </si>
  <si>
    <t>학년도</t>
    <phoneticPr fontId="2" type="noConversion"/>
  </si>
  <si>
    <t>봉사활동</t>
    <phoneticPr fontId="2" type="noConversion"/>
  </si>
  <si>
    <t>진로활동</t>
    <phoneticPr fontId="2" type="noConversion"/>
  </si>
  <si>
    <t>일반
학기</t>
    <phoneticPr fontId="2" type="noConversion"/>
  </si>
  <si>
    <t>자유학기활동</t>
    <phoneticPr fontId="2" type="noConversion"/>
  </si>
  <si>
    <t>사회</t>
    <phoneticPr fontId="2" type="noConversion"/>
  </si>
  <si>
    <t>역사</t>
    <phoneticPr fontId="2" type="noConversion"/>
  </si>
  <si>
    <t>도덕</t>
    <phoneticPr fontId="2" type="noConversion"/>
  </si>
  <si>
    <t>정보</t>
    <phoneticPr fontId="2" type="noConversion"/>
  </si>
  <si>
    <t>총 
합계</t>
    <phoneticPr fontId="2" type="noConversion"/>
  </si>
  <si>
    <t>과
기 정</t>
    <phoneticPr fontId="2" type="noConversion"/>
  </si>
  <si>
    <t>사(역)
도</t>
    <phoneticPr fontId="2" type="noConversion"/>
  </si>
  <si>
    <t>2020학년도 입학생 교육과정 편성표(3년간)</t>
    <phoneticPr fontId="2" type="noConversion"/>
  </si>
  <si>
    <t>2020(1)</t>
    <phoneticPr fontId="2" type="noConversion"/>
  </si>
  <si>
    <t>2021(2)</t>
    <phoneticPr fontId="2" type="noConversion"/>
  </si>
  <si>
    <t>2022(3)</t>
    <phoneticPr fontId="2" type="noConversion"/>
  </si>
  <si>
    <t>청산중학교</t>
    <phoneticPr fontId="2" type="noConversion"/>
  </si>
  <si>
    <t>천정희</t>
    <phoneticPr fontId="2" type="noConversion"/>
  </si>
  <si>
    <t>043-732-8013</t>
    <phoneticPr fontId="2" type="noConversion"/>
  </si>
  <si>
    <t>진로와 직업</t>
    <phoneticPr fontId="2" type="noConversion"/>
  </si>
  <si>
    <t>한문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</si>
</sst>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);[Red]\(#,##0\)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theme="9" tint="0.79998168889431442"/>
        <bgColor indexed="64"/>
      </patternFill>
    </fill>
  </fills>
  <borders count="1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3" fillId="0" borderId="70" xfId="1" applyNumberFormat="1" applyFont="1" applyBorder="1" applyAlignment="1">
      <alignment horizontal="center" vertical="center" shrinkToFit="1"/>
    </xf>
    <xf numFmtId="176" fontId="3" fillId="0" borderId="39" xfId="1" applyNumberFormat="1" applyFont="1" applyBorder="1" applyAlignment="1">
      <alignment horizontal="center" vertical="center" shrinkToFit="1"/>
    </xf>
    <xf numFmtId="176" fontId="3" fillId="0" borderId="41" xfId="1" applyNumberFormat="1" applyFont="1" applyBorder="1" applyAlignment="1">
      <alignment horizontal="center" vertical="center" shrinkToFit="1"/>
    </xf>
    <xf numFmtId="176" fontId="3" fillId="0" borderId="37" xfId="1" applyNumberFormat="1" applyFont="1" applyBorder="1" applyAlignment="1">
      <alignment horizontal="center" vertical="center" shrinkToFit="1"/>
    </xf>
    <xf numFmtId="176" fontId="3" fillId="0" borderId="70" xfId="1" applyNumberFormat="1" applyFont="1" applyFill="1" applyBorder="1" applyAlignment="1">
      <alignment horizontal="center" vertical="center" shrinkToFit="1"/>
    </xf>
    <xf numFmtId="176" fontId="3" fillId="0" borderId="39" xfId="1" applyNumberFormat="1" applyFont="1" applyFill="1" applyBorder="1" applyAlignment="1">
      <alignment horizontal="center" vertical="center" shrinkToFit="1"/>
    </xf>
    <xf numFmtId="176" fontId="3" fillId="0" borderId="41" xfId="1" applyNumberFormat="1" applyFont="1" applyFill="1" applyBorder="1" applyAlignment="1">
      <alignment horizontal="center" vertical="center" shrinkToFit="1"/>
    </xf>
    <xf numFmtId="176" fontId="3" fillId="0" borderId="80" xfId="1" applyNumberFormat="1" applyFont="1" applyBorder="1" applyAlignment="1">
      <alignment horizontal="center" vertical="center" shrinkToFit="1"/>
    </xf>
    <xf numFmtId="176" fontId="3" fillId="0" borderId="63" xfId="1" applyNumberFormat="1" applyFont="1" applyBorder="1" applyAlignment="1">
      <alignment horizontal="center" vertical="center" shrinkToFit="1"/>
    </xf>
    <xf numFmtId="176" fontId="3" fillId="0" borderId="59" xfId="1" applyNumberFormat="1" applyFont="1" applyBorder="1" applyAlignment="1">
      <alignment horizontal="center" vertical="center" shrinkToFit="1"/>
    </xf>
    <xf numFmtId="176" fontId="3" fillId="0" borderId="79" xfId="1" applyNumberFormat="1" applyFont="1" applyBorder="1" applyAlignment="1">
      <alignment horizontal="center" vertical="center" shrinkToFit="1"/>
    </xf>
    <xf numFmtId="176" fontId="3" fillId="0" borderId="77" xfId="1" applyNumberFormat="1" applyFont="1" applyBorder="1" applyAlignment="1">
      <alignment horizontal="center" vertical="center" shrinkToFit="1"/>
    </xf>
    <xf numFmtId="176" fontId="3" fillId="0" borderId="91" xfId="1" applyNumberFormat="1" applyFont="1" applyBorder="1" applyAlignment="1">
      <alignment horizontal="center" vertical="center" shrinkToFi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176" fontId="5" fillId="3" borderId="51" xfId="1" applyNumberFormat="1" applyFont="1" applyFill="1" applyBorder="1" applyAlignment="1">
      <alignment horizontal="center" vertical="center" shrinkToFit="1"/>
    </xf>
    <xf numFmtId="176" fontId="5" fillId="3" borderId="52" xfId="1" applyNumberFormat="1" applyFont="1" applyFill="1" applyBorder="1" applyAlignment="1">
      <alignment horizontal="center" vertical="center" shrinkToFit="1"/>
    </xf>
    <xf numFmtId="176" fontId="5" fillId="3" borderId="75" xfId="1" applyNumberFormat="1" applyFont="1" applyFill="1" applyBorder="1" applyAlignment="1">
      <alignment horizontal="center" vertical="center" shrinkToFit="1"/>
    </xf>
    <xf numFmtId="176" fontId="5" fillId="3" borderId="78" xfId="1" applyNumberFormat="1" applyFont="1" applyFill="1" applyBorder="1" applyAlignment="1">
      <alignment horizontal="center" vertical="center" shrinkToFit="1"/>
    </xf>
    <xf numFmtId="176" fontId="5" fillId="3" borderId="50" xfId="1" applyNumberFormat="1" applyFont="1" applyFill="1" applyBorder="1" applyAlignment="1">
      <alignment horizontal="center" vertical="center" shrinkToFit="1"/>
    </xf>
    <xf numFmtId="176" fontId="3" fillId="0" borderId="22" xfId="1" applyNumberFormat="1" applyFont="1" applyBorder="1" applyAlignment="1" applyProtection="1">
      <alignment horizontal="center" vertical="center" shrinkToFit="1"/>
      <protection locked="0"/>
    </xf>
    <xf numFmtId="176" fontId="3" fillId="0" borderId="16" xfId="1" applyNumberFormat="1" applyFont="1" applyBorder="1" applyAlignment="1" applyProtection="1">
      <alignment horizontal="center" vertical="center" shrinkToFit="1"/>
      <protection locked="0"/>
    </xf>
    <xf numFmtId="176" fontId="3" fillId="0" borderId="26" xfId="1" applyNumberFormat="1" applyFont="1" applyBorder="1" applyAlignment="1" applyProtection="1">
      <alignment horizontal="center" vertical="center" shrinkToFit="1"/>
      <protection locked="0"/>
    </xf>
    <xf numFmtId="176" fontId="3" fillId="0" borderId="34" xfId="1" applyNumberFormat="1" applyFont="1" applyBorder="1" applyAlignment="1" applyProtection="1">
      <alignment horizontal="center" vertical="center" shrinkToFit="1"/>
      <protection locked="0"/>
    </xf>
    <xf numFmtId="176" fontId="3" fillId="0" borderId="44" xfId="1" applyNumberFormat="1" applyFont="1" applyBorder="1" applyAlignment="1" applyProtection="1">
      <alignment horizontal="center" vertical="center" shrinkToFit="1"/>
      <protection locked="0"/>
    </xf>
    <xf numFmtId="176" fontId="3" fillId="0" borderId="46" xfId="1" applyNumberFormat="1" applyFont="1" applyBorder="1" applyAlignment="1" applyProtection="1">
      <alignment horizontal="center" vertical="center" shrinkToFit="1"/>
      <protection locked="0"/>
    </xf>
    <xf numFmtId="176" fontId="3" fillId="0" borderId="43" xfId="1" applyNumberFormat="1" applyFont="1" applyBorder="1" applyAlignment="1" applyProtection="1">
      <alignment horizontal="center" vertical="center" shrinkToFit="1"/>
      <protection locked="0"/>
    </xf>
    <xf numFmtId="176" fontId="3" fillId="0" borderId="48" xfId="1" applyNumberFormat="1" applyFont="1" applyBorder="1" applyAlignment="1" applyProtection="1">
      <alignment horizontal="center" vertical="center" shrinkToFit="1"/>
      <protection locked="0"/>
    </xf>
    <xf numFmtId="176" fontId="3" fillId="0" borderId="24" xfId="1" applyNumberFormat="1" applyFont="1" applyBorder="1" applyAlignment="1" applyProtection="1">
      <alignment horizontal="center" vertical="center" shrinkToFit="1"/>
      <protection locked="0"/>
    </xf>
    <xf numFmtId="176" fontId="3" fillId="0" borderId="74" xfId="1" applyNumberFormat="1" applyFont="1" applyBorder="1" applyAlignment="1" applyProtection="1">
      <alignment horizontal="center" vertical="center" shrinkToFit="1"/>
      <protection locked="0"/>
    </xf>
    <xf numFmtId="176" fontId="3" fillId="0" borderId="70" xfId="1" applyNumberFormat="1" applyFont="1" applyBorder="1" applyAlignment="1" applyProtection="1">
      <alignment horizontal="center" vertical="center" shrinkToFit="1"/>
      <protection locked="0"/>
    </xf>
    <xf numFmtId="176" fontId="3" fillId="0" borderId="17" xfId="1" applyNumberFormat="1" applyFont="1" applyBorder="1" applyAlignment="1" applyProtection="1">
      <alignment horizontal="center" vertical="center" shrinkToFit="1"/>
      <protection locked="0"/>
    </xf>
    <xf numFmtId="176" fontId="3" fillId="0" borderId="38" xfId="1" applyNumberFormat="1" applyFont="1" applyBorder="1" applyAlignment="1" applyProtection="1">
      <alignment horizontal="center" vertical="center" shrinkToFit="1"/>
      <protection locked="0"/>
    </xf>
    <xf numFmtId="176" fontId="3" fillId="0" borderId="39" xfId="1" applyNumberFormat="1" applyFont="1" applyBorder="1" applyAlignment="1" applyProtection="1">
      <alignment horizontal="center" vertical="center" shrinkToFit="1"/>
      <protection locked="0"/>
    </xf>
    <xf numFmtId="176" fontId="3" fillId="0" borderId="28" xfId="1" applyNumberFormat="1" applyFont="1" applyBorder="1" applyAlignment="1" applyProtection="1">
      <alignment horizontal="center" vertical="center" shrinkToFit="1"/>
      <protection locked="0"/>
    </xf>
    <xf numFmtId="176" fontId="3" fillId="0" borderId="40" xfId="1" applyNumberFormat="1" applyFont="1" applyBorder="1" applyAlignment="1" applyProtection="1">
      <alignment horizontal="center" vertical="center" shrinkToFit="1"/>
      <protection locked="0"/>
    </xf>
    <xf numFmtId="176" fontId="3" fillId="0" borderId="41" xfId="1" applyNumberFormat="1" applyFont="1" applyBorder="1" applyAlignment="1" applyProtection="1">
      <alignment horizontal="center" vertical="center" shrinkToFit="1"/>
      <protection locked="0"/>
    </xf>
    <xf numFmtId="176" fontId="3" fillId="0" borderId="87" xfId="1" applyNumberFormat="1" applyFont="1" applyBorder="1" applyAlignment="1" applyProtection="1">
      <alignment horizontal="center" vertical="center" shrinkToFit="1"/>
      <protection locked="0"/>
    </xf>
    <xf numFmtId="176" fontId="3" fillId="0" borderId="88" xfId="1" applyNumberFormat="1" applyFont="1" applyBorder="1" applyAlignment="1" applyProtection="1">
      <alignment horizontal="center" vertical="center" shrinkToFit="1"/>
      <protection locked="0"/>
    </xf>
    <xf numFmtId="176" fontId="3" fillId="0" borderId="89" xfId="1" applyNumberFormat="1" applyFont="1" applyBorder="1" applyAlignment="1" applyProtection="1">
      <alignment horizontal="center" vertical="center" shrinkToFit="1"/>
      <protection locked="0"/>
    </xf>
    <xf numFmtId="176" fontId="3" fillId="0" borderId="86" xfId="1" applyNumberFormat="1" applyFont="1" applyBorder="1" applyAlignment="1" applyProtection="1">
      <alignment horizontal="center" vertical="center" shrinkToFit="1"/>
      <protection locked="0"/>
    </xf>
    <xf numFmtId="176" fontId="3" fillId="0" borderId="35" xfId="1" applyNumberFormat="1" applyFont="1" applyBorder="1" applyAlignment="1" applyProtection="1">
      <alignment horizontal="center" vertical="center" shrinkToFit="1"/>
      <protection locked="0"/>
    </xf>
    <xf numFmtId="176" fontId="3" fillId="0" borderId="31" xfId="1" applyNumberFormat="1" applyFont="1" applyBorder="1" applyAlignment="1" applyProtection="1">
      <alignment horizontal="center" vertical="center" shrinkToFit="1"/>
      <protection locked="0"/>
    </xf>
    <xf numFmtId="176" fontId="3" fillId="0" borderId="37" xfId="1" applyNumberFormat="1" applyFont="1" applyBorder="1" applyAlignment="1" applyProtection="1">
      <alignment horizontal="center" vertical="center" shrinkToFit="1"/>
      <protection locked="0"/>
    </xf>
    <xf numFmtId="176" fontId="3" fillId="0" borderId="45" xfId="1" applyNumberFormat="1" applyFont="1" applyBorder="1" applyAlignment="1" applyProtection="1">
      <alignment horizontal="center" vertical="center" shrinkToFit="1"/>
      <protection locked="0"/>
    </xf>
    <xf numFmtId="176" fontId="3" fillId="0" borderId="23" xfId="1" applyNumberFormat="1" applyFont="1" applyBorder="1" applyAlignment="1" applyProtection="1">
      <alignment horizontal="center" vertical="center" shrinkToFit="1"/>
      <protection locked="0"/>
    </xf>
    <xf numFmtId="176" fontId="3" fillId="0" borderId="10" xfId="1" applyNumberFormat="1" applyFont="1" applyBorder="1" applyAlignment="1" applyProtection="1">
      <alignment horizontal="center" vertical="center" shrinkToFit="1"/>
      <protection locked="0"/>
    </xf>
    <xf numFmtId="176" fontId="3" fillId="0" borderId="27" xfId="1" applyNumberFormat="1" applyFont="1" applyBorder="1" applyAlignment="1" applyProtection="1">
      <alignment horizontal="center" vertical="center" shrinkToFit="1"/>
      <protection locked="0"/>
    </xf>
    <xf numFmtId="176" fontId="3" fillId="0" borderId="90" xfId="1" applyNumberFormat="1" applyFont="1" applyBorder="1" applyAlignment="1" applyProtection="1">
      <alignment horizontal="center" vertical="center" shrinkToFit="1"/>
      <protection locked="0"/>
    </xf>
    <xf numFmtId="176" fontId="3" fillId="0" borderId="32" xfId="1" applyNumberFormat="1" applyFont="1" applyBorder="1" applyAlignment="1" applyProtection="1">
      <alignment horizontal="center" vertical="center" shrinkToFit="1"/>
      <protection locked="0"/>
    </xf>
    <xf numFmtId="176" fontId="3" fillId="0" borderId="1" xfId="1" applyNumberFormat="1" applyFont="1" applyBorder="1" applyAlignment="1">
      <alignment horizontal="center" vertical="center" shrinkToFit="1"/>
    </xf>
    <xf numFmtId="176" fontId="5" fillId="3" borderId="4" xfId="1" applyNumberFormat="1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176" fontId="3" fillId="0" borderId="22" xfId="1" applyNumberFormat="1" applyFont="1" applyBorder="1" applyAlignment="1" applyProtection="1">
      <alignment horizontal="center" vertical="center" shrinkToFit="1"/>
    </xf>
    <xf numFmtId="176" fontId="3" fillId="0" borderId="16" xfId="1" applyNumberFormat="1" applyFont="1" applyBorder="1" applyAlignment="1" applyProtection="1">
      <alignment horizontal="center" vertical="center" shrinkToFit="1"/>
    </xf>
    <xf numFmtId="176" fontId="3" fillId="0" borderId="26" xfId="1" applyNumberFormat="1" applyFont="1" applyBorder="1" applyAlignment="1" applyProtection="1">
      <alignment horizontal="center" vertical="center" shrinkToFit="1"/>
    </xf>
    <xf numFmtId="176" fontId="3" fillId="0" borderId="34" xfId="1" applyNumberFormat="1" applyFont="1" applyBorder="1" applyAlignment="1" applyProtection="1">
      <alignment horizontal="center" vertical="center" shrinkToFit="1"/>
    </xf>
    <xf numFmtId="176" fontId="5" fillId="2" borderId="22" xfId="1" applyNumberFormat="1" applyFont="1" applyFill="1" applyBorder="1" applyAlignment="1">
      <alignment horizontal="center" vertical="center" shrinkToFit="1"/>
    </xf>
    <xf numFmtId="176" fontId="5" fillId="2" borderId="24" xfId="1" applyNumberFormat="1" applyFont="1" applyFill="1" applyBorder="1" applyAlignment="1">
      <alignment horizontal="center" vertical="center" shrinkToFit="1"/>
    </xf>
    <xf numFmtId="176" fontId="5" fillId="2" borderId="74" xfId="1" applyNumberFormat="1" applyFont="1" applyFill="1" applyBorder="1" applyAlignment="1">
      <alignment horizontal="center" vertical="center" shrinkToFit="1"/>
    </xf>
    <xf numFmtId="176" fontId="5" fillId="2" borderId="70" xfId="1" applyNumberFormat="1" applyFont="1" applyFill="1" applyBorder="1" applyAlignment="1">
      <alignment horizontal="center" vertical="center" shrinkToFit="1"/>
    </xf>
    <xf numFmtId="176" fontId="5" fillId="3" borderId="58" xfId="1" applyNumberFormat="1" applyFont="1" applyFill="1" applyBorder="1" applyAlignment="1">
      <alignment horizontal="center" vertical="center" shrinkToFit="1"/>
    </xf>
    <xf numFmtId="176" fontId="5" fillId="3" borderId="57" xfId="1" applyNumberFormat="1" applyFont="1" applyFill="1" applyBorder="1" applyAlignment="1">
      <alignment horizontal="center" vertical="center" shrinkToFit="1"/>
    </xf>
    <xf numFmtId="176" fontId="5" fillId="3" borderId="76" xfId="1" applyNumberFormat="1" applyFont="1" applyFill="1" applyBorder="1" applyAlignment="1">
      <alignment horizontal="center" vertical="center" shrinkToFit="1"/>
    </xf>
    <xf numFmtId="176" fontId="5" fillId="3" borderId="104" xfId="1" applyNumberFormat="1" applyFont="1" applyFill="1" applyBorder="1" applyAlignment="1">
      <alignment horizontal="center" vertical="center" shrinkToFit="1"/>
    </xf>
    <xf numFmtId="176" fontId="5" fillId="3" borderId="55" xfId="1" applyNumberFormat="1" applyFont="1" applyFill="1" applyBorder="1" applyAlignment="1">
      <alignment horizontal="center" vertical="center" shrinkToFit="1"/>
    </xf>
    <xf numFmtId="176" fontId="5" fillId="3" borderId="105" xfId="1" applyNumberFormat="1" applyFont="1" applyFill="1" applyBorder="1" applyAlignment="1">
      <alignment horizontal="center" vertical="center" shrinkToFit="1"/>
    </xf>
    <xf numFmtId="176" fontId="5" fillId="2" borderId="58" xfId="1" applyNumberFormat="1" applyFont="1" applyFill="1" applyBorder="1" applyAlignment="1" applyProtection="1">
      <alignment horizontal="center" vertical="center" shrinkToFit="1"/>
      <protection locked="0"/>
    </xf>
    <xf numFmtId="176" fontId="5" fillId="2" borderId="57" xfId="1" applyNumberFormat="1" applyFont="1" applyFill="1" applyBorder="1" applyAlignment="1" applyProtection="1">
      <alignment horizontal="center" vertical="center" shrinkToFit="1"/>
      <protection locked="0"/>
    </xf>
    <xf numFmtId="176" fontId="5" fillId="2" borderId="76" xfId="1" applyNumberFormat="1" applyFont="1" applyFill="1" applyBorder="1" applyAlignment="1" applyProtection="1">
      <alignment horizontal="center" vertical="center" shrinkToFit="1"/>
      <protection locked="0"/>
    </xf>
    <xf numFmtId="176" fontId="5" fillId="2" borderId="72" xfId="1" applyNumberFormat="1" applyFont="1" applyFill="1" applyBorder="1" applyAlignment="1" applyProtection="1">
      <alignment horizontal="center" vertical="center" shrinkToFit="1"/>
      <protection locked="0"/>
    </xf>
    <xf numFmtId="176" fontId="3" fillId="0" borderId="71" xfId="1" applyNumberFormat="1" applyFont="1" applyBorder="1" applyAlignment="1">
      <alignment horizontal="center" vertical="center" shrinkToFit="1"/>
    </xf>
    <xf numFmtId="176" fontId="3" fillId="0" borderId="51" xfId="1" applyNumberFormat="1" applyFont="1" applyBorder="1" applyAlignment="1" applyProtection="1">
      <alignment horizontal="center" vertical="center" shrinkToFit="1"/>
      <protection locked="0"/>
    </xf>
    <xf numFmtId="176" fontId="3" fillId="0" borderId="52" xfId="1" applyNumberFormat="1" applyFont="1" applyBorder="1" applyAlignment="1" applyProtection="1">
      <alignment horizontal="center" vertical="center" shrinkToFit="1"/>
      <protection locked="0"/>
    </xf>
    <xf numFmtId="176" fontId="3" fillId="0" borderId="75" xfId="1" applyNumberFormat="1" applyFont="1" applyBorder="1" applyAlignment="1" applyProtection="1">
      <alignment horizontal="center" vertical="center" shrinkToFit="1"/>
      <protection locked="0"/>
    </xf>
    <xf numFmtId="176" fontId="3" fillId="0" borderId="71" xfId="1" applyNumberFormat="1" applyFont="1" applyBorder="1" applyAlignment="1" applyProtection="1">
      <alignment horizontal="center" vertical="center" shrinkToFit="1"/>
      <protection locked="0"/>
    </xf>
    <xf numFmtId="176" fontId="3" fillId="0" borderId="78" xfId="1" applyNumberFormat="1" applyFont="1" applyBorder="1" applyAlignment="1">
      <alignment horizontal="center" vertical="center" shrinkToFit="1"/>
    </xf>
    <xf numFmtId="176" fontId="3" fillId="0" borderId="50" xfId="1" applyNumberFormat="1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76" fontId="3" fillId="0" borderId="19" xfId="1" applyNumberFormat="1" applyFont="1" applyBorder="1" applyAlignment="1">
      <alignment horizontal="center" vertical="center" shrinkToFit="1"/>
    </xf>
    <xf numFmtId="176" fontId="3" fillId="0" borderId="20" xfId="1" applyNumberFormat="1" applyFont="1" applyBorder="1" applyAlignment="1">
      <alignment horizontal="center" vertical="center" shrinkToFit="1"/>
    </xf>
    <xf numFmtId="176" fontId="3" fillId="0" borderId="21" xfId="1" applyNumberFormat="1" applyFont="1" applyBorder="1" applyAlignment="1">
      <alignment horizontal="center" vertical="center" shrinkToFit="1"/>
    </xf>
    <xf numFmtId="176" fontId="5" fillId="3" borderId="108" xfId="1" applyNumberFormat="1" applyFont="1" applyFill="1" applyBorder="1" applyAlignment="1">
      <alignment horizontal="center" vertical="center" shrinkToFit="1"/>
    </xf>
    <xf numFmtId="176" fontId="3" fillId="0" borderId="110" xfId="1" applyNumberFormat="1" applyFont="1" applyBorder="1" applyAlignment="1">
      <alignment horizontal="center" vertical="center" shrinkToFit="1"/>
    </xf>
    <xf numFmtId="176" fontId="3" fillId="0" borderId="111" xfId="1" applyNumberFormat="1" applyFont="1" applyBorder="1" applyAlignment="1">
      <alignment horizontal="center" vertical="center" shrinkToFit="1"/>
    </xf>
    <xf numFmtId="176" fontId="3" fillId="0" borderId="75" xfId="1" applyNumberFormat="1" applyFont="1" applyBorder="1" applyAlignment="1" applyProtection="1">
      <alignment horizontal="center" vertical="center" shrinkToFit="1"/>
    </xf>
    <xf numFmtId="176" fontId="3" fillId="0" borderId="38" xfId="1" applyNumberFormat="1" applyFont="1" applyBorder="1" applyAlignment="1" applyProtection="1">
      <alignment horizontal="center" vertical="center" shrinkToFit="1"/>
    </xf>
    <xf numFmtId="176" fontId="3" fillId="0" borderId="13" xfId="1" applyNumberFormat="1" applyFont="1" applyBorder="1" applyAlignment="1" applyProtection="1">
      <alignment horizontal="center" vertical="center" shrinkToFit="1"/>
      <protection locked="0"/>
    </xf>
    <xf numFmtId="176" fontId="5" fillId="3" borderId="72" xfId="1" applyNumberFormat="1" applyFont="1" applyFill="1" applyBorder="1" applyAlignment="1">
      <alignment horizontal="center" vertical="center" shrinkToFit="1"/>
    </xf>
    <xf numFmtId="176" fontId="5" fillId="2" borderId="23" xfId="1" applyNumberFormat="1" applyFont="1" applyFill="1" applyBorder="1" applyAlignment="1">
      <alignment horizontal="center" vertical="center" shrinkToFit="1"/>
    </xf>
    <xf numFmtId="176" fontId="5" fillId="3" borderId="71" xfId="1" applyNumberFormat="1" applyFont="1" applyFill="1" applyBorder="1" applyAlignment="1">
      <alignment horizontal="center" vertical="center" shrinkToFit="1"/>
    </xf>
    <xf numFmtId="176" fontId="3" fillId="0" borderId="3" xfId="1" applyNumberFormat="1" applyFont="1" applyBorder="1" applyAlignment="1">
      <alignment horizontal="center" vertical="center" shrinkToFit="1"/>
    </xf>
    <xf numFmtId="176" fontId="3" fillId="0" borderId="19" xfId="1" applyNumberFormat="1" applyFont="1" applyBorder="1" applyAlignment="1" applyProtection="1">
      <alignment horizontal="center" vertical="center" shrinkToFit="1"/>
    </xf>
    <xf numFmtId="176" fontId="3" fillId="0" borderId="92" xfId="1" applyNumberFormat="1" applyFont="1" applyBorder="1" applyAlignment="1" applyProtection="1">
      <alignment horizontal="center" vertical="center" shrinkToFit="1"/>
    </xf>
    <xf numFmtId="176" fontId="3" fillId="0" borderId="20" xfId="1" applyNumberFormat="1" applyFont="1" applyBorder="1" applyAlignment="1" applyProtection="1">
      <alignment horizontal="center" vertical="center" shrinkToFit="1"/>
    </xf>
    <xf numFmtId="176" fontId="3" fillId="0" borderId="82" xfId="1" applyNumberFormat="1" applyFont="1" applyBorder="1" applyAlignment="1" applyProtection="1">
      <alignment horizontal="center" vertical="center" shrinkToFit="1"/>
    </xf>
    <xf numFmtId="176" fontId="3" fillId="0" borderId="21" xfId="1" applyNumberFormat="1" applyFont="1" applyBorder="1" applyAlignment="1" applyProtection="1">
      <alignment horizontal="center" vertical="center" shrinkToFit="1"/>
    </xf>
    <xf numFmtId="176" fontId="3" fillId="0" borderId="83" xfId="1" applyNumberFormat="1" applyFont="1" applyBorder="1" applyAlignment="1" applyProtection="1">
      <alignment horizontal="center" vertical="center" shrinkToFit="1"/>
    </xf>
    <xf numFmtId="176" fontId="3" fillId="0" borderId="2" xfId="1" applyNumberFormat="1" applyFont="1" applyBorder="1" applyAlignment="1">
      <alignment horizontal="center" vertical="center" shrinkToFit="1"/>
    </xf>
    <xf numFmtId="176" fontId="3" fillId="0" borderId="3" xfId="1" applyNumberFormat="1" applyFont="1" applyBorder="1" applyAlignment="1">
      <alignment horizontal="center" vertical="center" shrinkToFit="1"/>
    </xf>
    <xf numFmtId="176" fontId="3" fillId="0" borderId="4" xfId="1" applyNumberFormat="1" applyFont="1" applyBorder="1" applyAlignment="1">
      <alignment horizontal="center" vertical="center" shrinkToFit="1"/>
    </xf>
    <xf numFmtId="176" fontId="5" fillId="2" borderId="56" xfId="1" applyNumberFormat="1" applyFont="1" applyFill="1" applyBorder="1" applyAlignment="1">
      <alignment horizontal="center" vertical="center" shrinkToFit="1"/>
    </xf>
    <xf numFmtId="176" fontId="5" fillId="2" borderId="55" xfId="1" applyNumberFormat="1" applyFont="1" applyFill="1" applyBorder="1" applyAlignment="1">
      <alignment horizontal="center" vertical="center" shrinkToFit="1"/>
    </xf>
    <xf numFmtId="176" fontId="5" fillId="2" borderId="54" xfId="1" applyNumberFormat="1" applyFont="1" applyFill="1" applyBorder="1" applyAlignment="1">
      <alignment horizontal="center" vertical="center" shrinkToFit="1"/>
    </xf>
    <xf numFmtId="176" fontId="6" fillId="4" borderId="99" xfId="1" applyNumberFormat="1" applyFont="1" applyFill="1" applyBorder="1" applyAlignment="1" applyProtection="1">
      <alignment horizontal="center" vertical="center" shrinkToFit="1"/>
      <protection locked="0"/>
    </xf>
    <xf numFmtId="176" fontId="6" fillId="4" borderId="100" xfId="1" applyNumberFormat="1" applyFont="1" applyFill="1" applyBorder="1" applyAlignment="1" applyProtection="1">
      <alignment horizontal="center" vertical="center" shrinkToFit="1"/>
      <protection locked="0"/>
    </xf>
    <xf numFmtId="176" fontId="6" fillId="4" borderId="68" xfId="1" applyNumberFormat="1" applyFont="1" applyFill="1" applyBorder="1" applyAlignment="1" applyProtection="1">
      <alignment horizontal="center" vertical="center" shrinkToFit="1"/>
      <protection locked="0"/>
    </xf>
    <xf numFmtId="176" fontId="6" fillId="4" borderId="102" xfId="1" applyNumberFormat="1" applyFont="1" applyFill="1" applyBorder="1" applyAlignment="1" applyProtection="1">
      <alignment horizontal="center" vertical="center" shrinkToFit="1"/>
      <protection locked="0"/>
    </xf>
    <xf numFmtId="176" fontId="6" fillId="4" borderId="103" xfId="1" applyNumberFormat="1" applyFont="1" applyFill="1" applyBorder="1" applyAlignment="1" applyProtection="1">
      <alignment horizontal="center" vertical="center" shrinkToFit="1"/>
      <protection locked="0"/>
    </xf>
    <xf numFmtId="176" fontId="5" fillId="3" borderId="56" xfId="1" applyNumberFormat="1" applyFont="1" applyFill="1" applyBorder="1" applyAlignment="1">
      <alignment horizontal="center" vertical="center" shrinkToFit="1"/>
    </xf>
    <xf numFmtId="176" fontId="5" fillId="3" borderId="72" xfId="1" applyNumberFormat="1" applyFont="1" applyFill="1" applyBorder="1" applyAlignment="1">
      <alignment horizontal="center" vertical="center" shrinkToFit="1"/>
    </xf>
    <xf numFmtId="176" fontId="5" fillId="3" borderId="102" xfId="1" applyNumberFormat="1" applyFont="1" applyFill="1" applyBorder="1" applyAlignment="1" applyProtection="1">
      <alignment horizontal="center" vertical="center" shrinkToFit="1"/>
    </xf>
    <xf numFmtId="176" fontId="5" fillId="3" borderId="103" xfId="1" applyNumberFormat="1" applyFont="1" applyFill="1" applyBorder="1" applyAlignment="1" applyProtection="1">
      <alignment horizontal="center" vertical="center" shrinkToFit="1"/>
    </xf>
    <xf numFmtId="176" fontId="5" fillId="2" borderId="18" xfId="1" applyNumberFormat="1" applyFont="1" applyFill="1" applyBorder="1" applyAlignment="1">
      <alignment horizontal="center" vertical="center" shrinkToFit="1"/>
    </xf>
    <xf numFmtId="176" fontId="5" fillId="2" borderId="23" xfId="1" applyNumberFormat="1" applyFont="1" applyFill="1" applyBorder="1" applyAlignment="1">
      <alignment horizontal="center" vertical="center" shrinkToFit="1"/>
    </xf>
    <xf numFmtId="176" fontId="5" fillId="2" borderId="29" xfId="1" applyNumberFormat="1" applyFont="1" applyFill="1" applyBorder="1" applyAlignment="1">
      <alignment horizontal="center" vertical="center" shrinkToFit="1"/>
    </xf>
    <xf numFmtId="176" fontId="5" fillId="2" borderId="27" xfId="1" applyNumberFormat="1" applyFont="1" applyFill="1" applyBorder="1" applyAlignment="1">
      <alignment horizontal="center" vertical="center" shrinkToFit="1"/>
    </xf>
    <xf numFmtId="176" fontId="5" fillId="2" borderId="25" xfId="1" applyNumberFormat="1" applyFont="1" applyFill="1" applyBorder="1" applyAlignment="1">
      <alignment horizontal="center" vertical="center" shrinkToFit="1"/>
    </xf>
    <xf numFmtId="176" fontId="5" fillId="2" borderId="30" xfId="1" applyNumberFormat="1" applyFont="1" applyFill="1" applyBorder="1" applyAlignment="1">
      <alignment horizontal="center" vertical="center" shrinkToFit="1"/>
    </xf>
    <xf numFmtId="176" fontId="5" fillId="2" borderId="101" xfId="1" applyNumberFormat="1" applyFont="1" applyFill="1" applyBorder="1" applyAlignment="1">
      <alignment horizontal="center" vertical="center" shrinkToFit="1"/>
    </xf>
    <xf numFmtId="176" fontId="5" fillId="2" borderId="93" xfId="1" applyNumberFormat="1" applyFont="1" applyFill="1" applyBorder="1" applyAlignment="1">
      <alignment horizontal="center" vertical="center" shrinkToFit="1"/>
    </xf>
    <xf numFmtId="176" fontId="5" fillId="2" borderId="3" xfId="1" applyNumberFormat="1" applyFont="1" applyFill="1" applyBorder="1" applyAlignment="1">
      <alignment horizontal="center" vertical="center" shrinkToFit="1"/>
    </xf>
    <xf numFmtId="176" fontId="5" fillId="2" borderId="4" xfId="1" applyNumberFormat="1" applyFont="1" applyFill="1" applyBorder="1" applyAlignment="1">
      <alignment horizontal="center" vertical="center" shrinkToFit="1"/>
    </xf>
    <xf numFmtId="0" fontId="0" fillId="0" borderId="109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176" fontId="5" fillId="2" borderId="26" xfId="1" applyNumberFormat="1" applyFont="1" applyFill="1" applyBorder="1" applyAlignment="1">
      <alignment horizontal="center" vertical="center" shrinkToFit="1"/>
    </xf>
    <xf numFmtId="176" fontId="5" fillId="2" borderId="28" xfId="1" applyNumberFormat="1" applyFont="1" applyFill="1" applyBorder="1" applyAlignment="1">
      <alignment horizontal="center" vertical="center" shrinkToFit="1"/>
    </xf>
    <xf numFmtId="176" fontId="5" fillId="2" borderId="40" xfId="1" applyNumberFormat="1" applyFont="1" applyFill="1" applyBorder="1" applyAlignment="1">
      <alignment horizontal="center" vertical="center" shrinkToFit="1"/>
    </xf>
    <xf numFmtId="176" fontId="5" fillId="2" borderId="41" xfId="1" applyNumberFormat="1" applyFont="1" applyFill="1" applyBorder="1" applyAlignment="1">
      <alignment horizontal="center" vertical="center" shrinkToFit="1"/>
    </xf>
    <xf numFmtId="176" fontId="3" fillId="0" borderId="36" xfId="1" applyNumberFormat="1" applyFont="1" applyBorder="1" applyAlignment="1">
      <alignment horizontal="center" vertical="center" wrapText="1" shrinkToFit="1"/>
    </xf>
    <xf numFmtId="176" fontId="3" fillId="0" borderId="13" xfId="1" applyNumberFormat="1" applyFont="1" applyBorder="1" applyAlignment="1">
      <alignment horizontal="center" vertical="center" shrinkToFit="1"/>
    </xf>
    <xf numFmtId="176" fontId="3" fillId="0" borderId="29" xfId="1" applyNumberFormat="1" applyFont="1" applyBorder="1" applyAlignment="1">
      <alignment horizontal="center" vertical="center" shrinkToFit="1"/>
    </xf>
    <xf numFmtId="176" fontId="3" fillId="0" borderId="42" xfId="1" applyNumberFormat="1" applyFont="1" applyBorder="1" applyAlignment="1" applyProtection="1">
      <alignment horizontal="center" vertical="center" shrinkToFit="1"/>
    </xf>
    <xf numFmtId="176" fontId="3" fillId="0" borderId="49" xfId="1" applyNumberFormat="1" applyFont="1" applyBorder="1" applyAlignment="1" applyProtection="1">
      <alignment horizontal="center" vertical="center" shrinkToFit="1"/>
    </xf>
    <xf numFmtId="0" fontId="0" fillId="0" borderId="94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176" fontId="3" fillId="0" borderId="33" xfId="1" applyNumberFormat="1" applyFont="1" applyBorder="1" applyAlignment="1" applyProtection="1">
      <alignment horizontal="center" vertical="center" shrinkToFit="1"/>
    </xf>
    <xf numFmtId="176" fontId="3" fillId="0" borderId="30" xfId="1" applyNumberFormat="1" applyFont="1" applyBorder="1" applyAlignment="1" applyProtection="1">
      <alignment horizontal="center" vertical="center" shrinkToFit="1"/>
    </xf>
    <xf numFmtId="0" fontId="0" fillId="0" borderId="8" xfId="0" applyBorder="1" applyAlignment="1">
      <alignment horizontal="center" vertical="center"/>
    </xf>
    <xf numFmtId="176" fontId="3" fillId="0" borderId="61" xfId="1" applyNumberFormat="1" applyFont="1" applyBorder="1" applyAlignment="1">
      <alignment horizontal="center" vertical="center" shrinkToFit="1"/>
    </xf>
    <xf numFmtId="176" fontId="3" fillId="0" borderId="86" xfId="1" applyNumberFormat="1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176" fontId="5" fillId="3" borderId="53" xfId="1" applyNumberFormat="1" applyFont="1" applyFill="1" applyBorder="1" applyAlignment="1">
      <alignment horizontal="center" vertical="center" shrinkToFit="1"/>
    </xf>
    <xf numFmtId="176" fontId="5" fillId="3" borderId="71" xfId="1" applyNumberFormat="1" applyFont="1" applyFill="1" applyBorder="1" applyAlignment="1">
      <alignment horizontal="center" vertical="center" shrinkToFit="1"/>
    </xf>
    <xf numFmtId="176" fontId="5" fillId="3" borderId="21" xfId="1" applyNumberFormat="1" applyFont="1" applyFill="1" applyBorder="1" applyAlignment="1" applyProtection="1">
      <alignment horizontal="center" vertical="center" shrinkToFit="1"/>
    </xf>
    <xf numFmtId="176" fontId="5" fillId="3" borderId="83" xfId="1" applyNumberFormat="1" applyFont="1" applyFill="1" applyBorder="1" applyAlignment="1" applyProtection="1">
      <alignment horizontal="center" vertical="center" shrinkToFit="1"/>
    </xf>
    <xf numFmtId="176" fontId="5" fillId="3" borderId="21" xfId="1" applyNumberFormat="1" applyFont="1" applyFill="1" applyBorder="1" applyAlignment="1">
      <alignment horizontal="center" vertical="center" shrinkToFit="1"/>
    </xf>
    <xf numFmtId="176" fontId="5" fillId="3" borderId="83" xfId="1" applyNumberFormat="1" applyFont="1" applyFill="1" applyBorder="1" applyAlignment="1">
      <alignment horizontal="center" vertical="center" shrinkToFit="1"/>
    </xf>
    <xf numFmtId="176" fontId="3" fillId="0" borderId="107" xfId="1" applyNumberFormat="1" applyFont="1" applyBorder="1" applyAlignment="1">
      <alignment horizontal="center" vertical="center" wrapText="1" shrinkToFit="1"/>
    </xf>
    <xf numFmtId="176" fontId="3" fillId="0" borderId="61" xfId="1" applyNumberFormat="1" applyFont="1" applyBorder="1" applyAlignment="1">
      <alignment horizontal="center" vertical="center" wrapText="1" shrinkToFit="1"/>
    </xf>
    <xf numFmtId="176" fontId="3" fillId="0" borderId="53" xfId="1" applyNumberFormat="1" applyFont="1" applyBorder="1" applyAlignment="1">
      <alignment horizontal="center" vertical="center" wrapText="1" shrinkToFit="1"/>
    </xf>
    <xf numFmtId="176" fontId="3" fillId="0" borderId="47" xfId="1" applyNumberFormat="1" applyFont="1" applyBorder="1" applyAlignment="1">
      <alignment horizontal="center" vertical="center" shrinkToFit="1"/>
    </xf>
    <xf numFmtId="176" fontId="3" fillId="0" borderId="48" xfId="1" applyNumberFormat="1" applyFont="1" applyBorder="1" applyAlignment="1">
      <alignment horizontal="center" vertical="center" shrinkToFit="1"/>
    </xf>
    <xf numFmtId="176" fontId="3" fillId="0" borderId="5" xfId="1" applyNumberFormat="1" applyFont="1" applyBorder="1" applyAlignment="1" applyProtection="1">
      <alignment horizontal="center" vertical="center" shrinkToFit="1"/>
    </xf>
    <xf numFmtId="176" fontId="3" fillId="0" borderId="84" xfId="1" applyNumberFormat="1" applyFont="1" applyBorder="1" applyAlignment="1" applyProtection="1">
      <alignment horizontal="center" vertical="center" shrinkToFit="1"/>
    </xf>
    <xf numFmtId="176" fontId="3" fillId="0" borderId="18" xfId="1" applyNumberFormat="1" applyFont="1" applyBorder="1" applyAlignment="1">
      <alignment horizontal="center" vertical="center" wrapText="1" shrinkToFit="1"/>
    </xf>
    <xf numFmtId="176" fontId="3" fillId="0" borderId="25" xfId="1" applyNumberFormat="1" applyFont="1" applyBorder="1" applyAlignment="1" applyProtection="1">
      <alignment horizontal="center" vertical="center" shrinkToFit="1"/>
    </xf>
    <xf numFmtId="176" fontId="3" fillId="0" borderId="14" xfId="1" applyNumberFormat="1" applyFont="1" applyBorder="1" applyAlignment="1" applyProtection="1">
      <alignment horizontal="center" vertical="center" shrinkToFi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85" xfId="0" applyFont="1" applyFill="1" applyBorder="1" applyAlignment="1">
      <alignment horizontal="center" vertical="center"/>
    </xf>
    <xf numFmtId="0" fontId="5" fillId="3" borderId="70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66" xfId="0" applyFont="1" applyFill="1" applyBorder="1" applyAlignment="1">
      <alignment horizontal="center" vertical="center"/>
    </xf>
    <xf numFmtId="0" fontId="5" fillId="3" borderId="67" xfId="0" applyFont="1" applyFill="1" applyBorder="1" applyAlignment="1">
      <alignment horizontal="center" vertical="center"/>
    </xf>
    <xf numFmtId="0" fontId="5" fillId="3" borderId="64" xfId="0" applyFont="1" applyFill="1" applyBorder="1" applyAlignment="1">
      <alignment horizontal="center" vertical="center"/>
    </xf>
    <xf numFmtId="0" fontId="5" fillId="3" borderId="65" xfId="0" applyFont="1" applyFill="1" applyBorder="1" applyAlignment="1">
      <alignment horizontal="center" vertical="center"/>
    </xf>
    <xf numFmtId="0" fontId="5" fillId="3" borderId="98" xfId="0" applyFont="1" applyFill="1" applyBorder="1" applyAlignment="1">
      <alignment horizontal="center" vertical="center"/>
    </xf>
    <xf numFmtId="0" fontId="0" fillId="2" borderId="109" xfId="0" applyFill="1" applyBorder="1" applyAlignment="1">
      <alignment horizontal="center" vertical="center" wrapText="1"/>
    </xf>
    <xf numFmtId="0" fontId="0" fillId="2" borderId="97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82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83" xfId="0" applyFill="1" applyBorder="1" applyAlignment="1">
      <alignment horizontal="center" vertical="center" wrapText="1"/>
    </xf>
    <xf numFmtId="0" fontId="5" fillId="3" borderId="63" xfId="0" applyFont="1" applyFill="1" applyBorder="1" applyAlignment="1">
      <alignment horizontal="center" vertical="center" wrapText="1"/>
    </xf>
    <xf numFmtId="0" fontId="5" fillId="3" borderId="62" xfId="0" applyFont="1" applyFill="1" applyBorder="1" applyAlignment="1">
      <alignment horizontal="center" vertical="center" wrapText="1"/>
    </xf>
    <xf numFmtId="0" fontId="5" fillId="3" borderId="73" xfId="0" applyFont="1" applyFill="1" applyBorder="1" applyAlignment="1">
      <alignment horizontal="center" vertical="center" wrapText="1"/>
    </xf>
    <xf numFmtId="0" fontId="5" fillId="3" borderId="69" xfId="0" applyFont="1" applyFill="1" applyBorder="1" applyAlignment="1">
      <alignment horizontal="center" vertical="center" wrapText="1"/>
    </xf>
    <xf numFmtId="0" fontId="5" fillId="3" borderId="77" xfId="0" applyFont="1" applyFill="1" applyBorder="1" applyAlignment="1">
      <alignment horizontal="center" vertical="center" wrapText="1"/>
    </xf>
    <xf numFmtId="0" fontId="5" fillId="3" borderId="78" xfId="0" applyFont="1" applyFill="1" applyBorder="1" applyAlignment="1">
      <alignment horizontal="center" vertical="center" wrapText="1"/>
    </xf>
    <xf numFmtId="0" fontId="5" fillId="3" borderId="73" xfId="0" applyFont="1" applyFill="1" applyBorder="1" applyAlignment="1">
      <alignment horizontal="center" vertical="center"/>
    </xf>
    <xf numFmtId="0" fontId="5" fillId="3" borderId="81" xfId="0" applyFont="1" applyFill="1" applyBorder="1" applyAlignment="1">
      <alignment horizontal="center" vertical="center"/>
    </xf>
    <xf numFmtId="0" fontId="5" fillId="3" borderId="6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106" xfId="0" applyBorder="1" applyAlignment="1">
      <alignment horizontal="right" vertical="center"/>
    </xf>
    <xf numFmtId="0" fontId="0" fillId="0" borderId="106" xfId="0" applyBorder="1" applyAlignment="1" applyProtection="1">
      <alignment horizontal="center" vertical="center"/>
      <protection locked="0"/>
    </xf>
    <xf numFmtId="0" fontId="0" fillId="0" borderId="60" xfId="0" applyBorder="1" applyAlignment="1">
      <alignment horizontal="right" vertical="center"/>
    </xf>
    <xf numFmtId="0" fontId="0" fillId="0" borderId="60" xfId="0" applyBorder="1" applyAlignment="1" applyProtection="1">
      <alignment horizontal="center" vertical="center"/>
      <protection locked="0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E2F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1"/>
  <sheetViews>
    <sheetView tabSelected="1" workbookViewId="0">
      <pane ySplit="6" topLeftCell="A7" activePane="bottomLeft" state="frozen"/>
      <selection pane="bottomLeft" activeCell="T2" sqref="T2"/>
    </sheetView>
  </sheetViews>
  <sheetFormatPr defaultRowHeight="16.5" x14ac:dyDescent="0.3"/>
  <cols>
    <col min="1" max="1" width="0.75" customWidth="1"/>
    <col min="2" max="2" width="3.625" customWidth="1"/>
    <col min="3" max="3" width="13" customWidth="1"/>
    <col min="4" max="4" width="4.875" customWidth="1"/>
    <col min="5" max="5" width="5.625" customWidth="1"/>
    <col min="6" max="11" width="4.375" customWidth="1"/>
    <col min="12" max="12" width="6.75" customWidth="1"/>
    <col min="13" max="16" width="4.375" customWidth="1"/>
    <col min="17" max="17" width="6.125" customWidth="1"/>
    <col min="18" max="18" width="3.5" customWidth="1"/>
    <col min="19" max="19" width="3.625" style="1" customWidth="1"/>
  </cols>
  <sheetData>
    <row r="1" spans="2:19" ht="6.75" customHeight="1" x14ac:dyDescent="0.4"/>
    <row r="2" spans="2:19" ht="30" customHeight="1" x14ac:dyDescent="0.3">
      <c r="B2" s="205" t="s">
        <v>48</v>
      </c>
      <c r="C2" s="206"/>
      <c r="D2" s="207"/>
      <c r="E2" s="208" t="s">
        <v>44</v>
      </c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10"/>
    </row>
    <row r="3" spans="2:19" ht="21.75" customHeight="1" thickBot="1" x14ac:dyDescent="0.35">
      <c r="B3" s="211" t="s">
        <v>22</v>
      </c>
      <c r="C3" s="211"/>
      <c r="D3" s="212" t="s">
        <v>49</v>
      </c>
      <c r="E3" s="212"/>
      <c r="F3" s="212"/>
      <c r="G3" t="s">
        <v>30</v>
      </c>
      <c r="K3" s="213" t="s">
        <v>31</v>
      </c>
      <c r="L3" s="213"/>
      <c r="M3" s="214" t="s">
        <v>50</v>
      </c>
      <c r="N3" s="214"/>
      <c r="O3" s="214"/>
      <c r="P3" s="214"/>
      <c r="Q3" s="214"/>
      <c r="R3" s="83"/>
      <c r="S3" s="1" t="s">
        <v>30</v>
      </c>
    </row>
    <row r="4" spans="2:19" ht="24" customHeight="1" x14ac:dyDescent="0.3">
      <c r="B4" s="171" t="s">
        <v>23</v>
      </c>
      <c r="C4" s="174" t="s">
        <v>5</v>
      </c>
      <c r="D4" s="177" t="s">
        <v>0</v>
      </c>
      <c r="E4" s="178"/>
      <c r="F4" s="183" t="s">
        <v>32</v>
      </c>
      <c r="G4" s="184"/>
      <c r="H4" s="184"/>
      <c r="I4" s="184"/>
      <c r="J4" s="184"/>
      <c r="K4" s="184"/>
      <c r="L4" s="185" t="s">
        <v>24</v>
      </c>
      <c r="M4" s="186"/>
      <c r="N4" s="186"/>
      <c r="O4" s="186"/>
      <c r="P4" s="186"/>
      <c r="Q4" s="187"/>
      <c r="R4" s="188" t="s">
        <v>29</v>
      </c>
      <c r="S4" s="189"/>
    </row>
    <row r="5" spans="2:19" ht="21.75" customHeight="1" x14ac:dyDescent="0.3">
      <c r="B5" s="172"/>
      <c r="C5" s="175"/>
      <c r="D5" s="179"/>
      <c r="E5" s="180"/>
      <c r="F5" s="194" t="s">
        <v>45</v>
      </c>
      <c r="G5" s="195"/>
      <c r="H5" s="196" t="s">
        <v>46</v>
      </c>
      <c r="I5" s="197"/>
      <c r="J5" s="196" t="s">
        <v>47</v>
      </c>
      <c r="K5" s="197"/>
      <c r="L5" s="198" t="s">
        <v>35</v>
      </c>
      <c r="M5" s="200" t="s">
        <v>36</v>
      </c>
      <c r="N5" s="201"/>
      <c r="O5" s="201"/>
      <c r="P5" s="202"/>
      <c r="Q5" s="203" t="s">
        <v>41</v>
      </c>
      <c r="R5" s="190"/>
      <c r="S5" s="191"/>
    </row>
    <row r="6" spans="2:19" ht="40.5" x14ac:dyDescent="0.3">
      <c r="B6" s="173"/>
      <c r="C6" s="176"/>
      <c r="D6" s="181"/>
      <c r="E6" s="182"/>
      <c r="F6" s="15" t="s">
        <v>19</v>
      </c>
      <c r="G6" s="16" t="s">
        <v>20</v>
      </c>
      <c r="H6" s="17" t="s">
        <v>21</v>
      </c>
      <c r="I6" s="18" t="s">
        <v>20</v>
      </c>
      <c r="J6" s="17" t="s">
        <v>21</v>
      </c>
      <c r="K6" s="18" t="s">
        <v>20</v>
      </c>
      <c r="L6" s="199"/>
      <c r="M6" s="17" t="s">
        <v>1</v>
      </c>
      <c r="N6" s="19" t="s">
        <v>2</v>
      </c>
      <c r="O6" s="19" t="s">
        <v>3</v>
      </c>
      <c r="P6" s="18" t="s">
        <v>4</v>
      </c>
      <c r="Q6" s="204"/>
      <c r="R6" s="192"/>
      <c r="S6" s="193"/>
    </row>
    <row r="7" spans="2:19" ht="20.25" customHeight="1" x14ac:dyDescent="0.3">
      <c r="B7" s="164" t="s">
        <v>6</v>
      </c>
      <c r="C7" s="165"/>
      <c r="D7" s="166">
        <v>442</v>
      </c>
      <c r="E7" s="167"/>
      <c r="F7" s="29">
        <v>51</v>
      </c>
      <c r="G7" s="30">
        <v>68</v>
      </c>
      <c r="H7" s="31">
        <v>68</v>
      </c>
      <c r="I7" s="32">
        <v>68</v>
      </c>
      <c r="J7" s="31">
        <v>68</v>
      </c>
      <c r="K7" s="32">
        <v>68</v>
      </c>
      <c r="L7" s="9">
        <f>SUM(F7:K7)</f>
        <v>391</v>
      </c>
      <c r="M7" s="31"/>
      <c r="N7" s="49">
        <v>17</v>
      </c>
      <c r="O7" s="49"/>
      <c r="P7" s="32"/>
      <c r="Q7" s="55">
        <f>SUM(L7:P7)</f>
        <v>408</v>
      </c>
      <c r="R7" s="149" t="str">
        <f>IF(AND(Q7&gt;=354,Q7&lt;=530),"O","X")</f>
        <v>O</v>
      </c>
      <c r="S7" s="150"/>
    </row>
    <row r="8" spans="2:19" ht="20.25" customHeight="1" x14ac:dyDescent="0.3">
      <c r="B8" s="168" t="s">
        <v>43</v>
      </c>
      <c r="C8" s="2" t="s">
        <v>37</v>
      </c>
      <c r="D8" s="58">
        <v>170</v>
      </c>
      <c r="E8" s="169">
        <f>SUM(D8:D10)</f>
        <v>510</v>
      </c>
      <c r="F8" s="25">
        <v>51</v>
      </c>
      <c r="G8" s="33">
        <v>34</v>
      </c>
      <c r="H8" s="34"/>
      <c r="I8" s="35"/>
      <c r="J8" s="34"/>
      <c r="K8" s="35">
        <v>68</v>
      </c>
      <c r="L8" s="9">
        <f>SUM(F8:K8)</f>
        <v>153</v>
      </c>
      <c r="M8" s="34"/>
      <c r="N8" s="50">
        <v>17</v>
      </c>
      <c r="O8" s="50"/>
      <c r="P8" s="35"/>
      <c r="Q8" s="103">
        <f>SUM(L8:P10)</f>
        <v>476</v>
      </c>
      <c r="R8" s="84" t="str">
        <f>IF(AND(SUM(L8:P8)&gt;=D8*0.8,SUM(L8:P8)&lt;=D8*1.2),"O","X")</f>
        <v>O</v>
      </c>
      <c r="S8" s="146" t="str">
        <f>IF(AND(Q8&gt;=408,Q8&lt;=612),"O","X")</f>
        <v>O</v>
      </c>
    </row>
    <row r="9" spans="2:19" ht="20.25" customHeight="1" x14ac:dyDescent="0.3">
      <c r="B9" s="137"/>
      <c r="C9" s="3" t="s">
        <v>38</v>
      </c>
      <c r="D9" s="59">
        <v>170</v>
      </c>
      <c r="E9" s="170"/>
      <c r="F9" s="26"/>
      <c r="G9" s="36"/>
      <c r="H9" s="37">
        <v>51</v>
      </c>
      <c r="I9" s="38">
        <v>51</v>
      </c>
      <c r="J9" s="37">
        <v>68</v>
      </c>
      <c r="K9" s="38"/>
      <c r="L9" s="9">
        <f>SUM(F9:K9)</f>
        <v>170</v>
      </c>
      <c r="M9" s="37"/>
      <c r="N9" s="51"/>
      <c r="O9" s="51"/>
      <c r="P9" s="38"/>
      <c r="Q9" s="104"/>
      <c r="R9" s="88" t="str">
        <f t="shared" ref="R9:R13" si="0">IF(AND(SUM(L9:P9)&gt;=D9*0.8,SUM(L9:P9)&lt;=D9*1.2),"O","X")</f>
        <v>O</v>
      </c>
      <c r="S9" s="146" t="str">
        <f>IF(AND(Q9&gt;=354,Q9&lt;=530),"O","X")</f>
        <v>X</v>
      </c>
    </row>
    <row r="10" spans="2:19" ht="20.25" customHeight="1" x14ac:dyDescent="0.3">
      <c r="B10" s="138"/>
      <c r="C10" s="4" t="s">
        <v>39</v>
      </c>
      <c r="D10" s="60">
        <v>170</v>
      </c>
      <c r="E10" s="145"/>
      <c r="F10" s="27">
        <v>34</v>
      </c>
      <c r="G10" s="39">
        <v>34</v>
      </c>
      <c r="H10" s="40">
        <v>34</v>
      </c>
      <c r="I10" s="41">
        <v>34</v>
      </c>
      <c r="J10" s="40"/>
      <c r="K10" s="41"/>
      <c r="L10" s="9">
        <f>SUM(F10:K10)</f>
        <v>136</v>
      </c>
      <c r="M10" s="40"/>
      <c r="N10" s="52"/>
      <c r="O10" s="52"/>
      <c r="P10" s="41"/>
      <c r="Q10" s="105"/>
      <c r="R10" s="86" t="str">
        <f t="shared" si="0"/>
        <v>O</v>
      </c>
      <c r="S10" s="146" t="str">
        <f>IF(AND(Q10&gt;=354,Q10&lt;=530),"O","X")</f>
        <v>X</v>
      </c>
    </row>
    <row r="11" spans="2:19" ht="20.25" customHeight="1" x14ac:dyDescent="0.3">
      <c r="B11" s="147" t="s">
        <v>7</v>
      </c>
      <c r="C11" s="148"/>
      <c r="D11" s="99">
        <v>374</v>
      </c>
      <c r="E11" s="100"/>
      <c r="F11" s="42">
        <v>68</v>
      </c>
      <c r="G11" s="43">
        <v>51</v>
      </c>
      <c r="H11" s="44">
        <v>68</v>
      </c>
      <c r="I11" s="45">
        <v>68</v>
      </c>
      <c r="J11" s="44">
        <v>68</v>
      </c>
      <c r="K11" s="45">
        <v>68</v>
      </c>
      <c r="L11" s="13">
        <f t="shared" ref="L11:L21" si="1">SUM(F11:K11)</f>
        <v>391</v>
      </c>
      <c r="M11" s="44"/>
      <c r="N11" s="53">
        <v>17</v>
      </c>
      <c r="O11" s="53"/>
      <c r="P11" s="45"/>
      <c r="Q11" s="96">
        <f t="shared" ref="Q11:Q18" si="2">SUM(L11:P11)</f>
        <v>408</v>
      </c>
      <c r="R11" s="149" t="str">
        <f>IF(AND(Q11&gt;=300,Q11&lt;=448),"O","X")</f>
        <v>O</v>
      </c>
      <c r="S11" s="150"/>
    </row>
    <row r="12" spans="2:19" ht="20.25" customHeight="1" x14ac:dyDescent="0.3">
      <c r="B12" s="161" t="s">
        <v>42</v>
      </c>
      <c r="C12" s="5" t="s">
        <v>8</v>
      </c>
      <c r="D12" s="61">
        <v>374</v>
      </c>
      <c r="E12" s="98">
        <v>680</v>
      </c>
      <c r="F12" s="28">
        <v>51</v>
      </c>
      <c r="G12" s="46">
        <v>34</v>
      </c>
      <c r="H12" s="47">
        <v>68</v>
      </c>
      <c r="I12" s="48">
        <v>68</v>
      </c>
      <c r="J12" s="47">
        <v>68</v>
      </c>
      <c r="K12" s="48">
        <v>68</v>
      </c>
      <c r="L12" s="14">
        <f t="shared" si="1"/>
        <v>357</v>
      </c>
      <c r="M12" s="47"/>
      <c r="N12" s="54">
        <v>17</v>
      </c>
      <c r="O12" s="54"/>
      <c r="P12" s="48"/>
      <c r="Q12" s="103">
        <f>SUM(L12:P14)</f>
        <v>680</v>
      </c>
      <c r="R12" s="84" t="str">
        <f t="shared" si="0"/>
        <v>O</v>
      </c>
      <c r="S12" s="141" t="str">
        <f>IF(AND(Q12&gt;=544,Q12&lt;=816),"O","X")</f>
        <v>O</v>
      </c>
    </row>
    <row r="13" spans="2:19" ht="20.25" customHeight="1" x14ac:dyDescent="0.3">
      <c r="B13" s="162"/>
      <c r="C13" s="3" t="s">
        <v>13</v>
      </c>
      <c r="D13" s="91">
        <v>272</v>
      </c>
      <c r="E13" s="100"/>
      <c r="F13" s="92">
        <v>34</v>
      </c>
      <c r="G13" s="36">
        <v>17</v>
      </c>
      <c r="H13" s="37">
        <v>51</v>
      </c>
      <c r="I13" s="38">
        <v>51</v>
      </c>
      <c r="J13" s="37">
        <v>51</v>
      </c>
      <c r="K13" s="38">
        <v>51</v>
      </c>
      <c r="L13" s="11">
        <f t="shared" si="1"/>
        <v>255</v>
      </c>
      <c r="M13" s="37">
        <v>17</v>
      </c>
      <c r="N13" s="51"/>
      <c r="O13" s="51"/>
      <c r="P13" s="38"/>
      <c r="Q13" s="104"/>
      <c r="R13" s="88" t="str">
        <f t="shared" si="0"/>
        <v>O</v>
      </c>
      <c r="S13" s="142"/>
    </row>
    <row r="14" spans="2:19" ht="20.25" customHeight="1" x14ac:dyDescent="0.3">
      <c r="B14" s="163"/>
      <c r="C14" s="76" t="s">
        <v>40</v>
      </c>
      <c r="D14" s="90">
        <v>34</v>
      </c>
      <c r="E14" s="102"/>
      <c r="F14" s="77"/>
      <c r="G14" s="78"/>
      <c r="H14" s="79"/>
      <c r="I14" s="80"/>
      <c r="J14" s="79">
        <v>17</v>
      </c>
      <c r="K14" s="80">
        <v>17</v>
      </c>
      <c r="L14" s="81">
        <f t="shared" si="1"/>
        <v>34</v>
      </c>
      <c r="M14" s="79"/>
      <c r="N14" s="82"/>
      <c r="O14" s="82"/>
      <c r="P14" s="80"/>
      <c r="Q14" s="105"/>
      <c r="R14" s="86" t="str">
        <f>IF(AND(SUM(L14:P14)&gt;=34,SUM(L14:P14)&lt;=68),"O","X")</f>
        <v>O</v>
      </c>
      <c r="S14" s="143"/>
    </row>
    <row r="15" spans="2:19" ht="20.25" customHeight="1" x14ac:dyDescent="0.3">
      <c r="B15" s="147" t="s">
        <v>9</v>
      </c>
      <c r="C15" s="148"/>
      <c r="D15" s="99">
        <v>272</v>
      </c>
      <c r="E15" s="100"/>
      <c r="F15" s="42">
        <v>34</v>
      </c>
      <c r="G15" s="43">
        <v>51</v>
      </c>
      <c r="H15" s="44">
        <v>51</v>
      </c>
      <c r="I15" s="45">
        <v>51</v>
      </c>
      <c r="J15" s="44">
        <v>34</v>
      </c>
      <c r="K15" s="45">
        <v>34</v>
      </c>
      <c r="L15" s="13">
        <f t="shared" si="1"/>
        <v>255</v>
      </c>
      <c r="M15" s="44"/>
      <c r="N15" s="53"/>
      <c r="O15" s="53">
        <v>17</v>
      </c>
      <c r="P15" s="45"/>
      <c r="Q15" s="96">
        <f t="shared" si="2"/>
        <v>272</v>
      </c>
      <c r="R15" s="149" t="str">
        <f>IF(AND(Q15&gt;=272,Q15&lt;=326),"O","X")</f>
        <v>O</v>
      </c>
      <c r="S15" s="150"/>
    </row>
    <row r="16" spans="2:19" ht="20.25" customHeight="1" x14ac:dyDescent="0.3">
      <c r="B16" s="136" t="s">
        <v>25</v>
      </c>
      <c r="C16" s="5" t="s">
        <v>10</v>
      </c>
      <c r="D16" s="61">
        <v>136</v>
      </c>
      <c r="E16" s="144">
        <f>SUM(D16:D17)</f>
        <v>272</v>
      </c>
      <c r="F16" s="28">
        <v>17</v>
      </c>
      <c r="G16" s="46">
        <v>34</v>
      </c>
      <c r="H16" s="47">
        <v>17</v>
      </c>
      <c r="I16" s="48">
        <v>17</v>
      </c>
      <c r="J16" s="47">
        <v>17</v>
      </c>
      <c r="K16" s="48">
        <v>17</v>
      </c>
      <c r="L16" s="14">
        <f t="shared" si="1"/>
        <v>119</v>
      </c>
      <c r="M16" s="47"/>
      <c r="N16" s="54"/>
      <c r="O16" s="54">
        <v>17</v>
      </c>
      <c r="P16" s="48"/>
      <c r="Q16" s="103">
        <f>SUM(L16:P17)</f>
        <v>272</v>
      </c>
      <c r="R16" s="89" t="str">
        <f>IF(AND(SUM(L16:P16)&gt;=D16,SUM(L16:P16)&lt;=D16),"O","X")</f>
        <v>O</v>
      </c>
      <c r="S16" s="146" t="str">
        <f>IF(AND(Q16&gt;=272,Q16&lt;=326),"O","X")</f>
        <v>O</v>
      </c>
    </row>
    <row r="17" spans="2:19" ht="20.25" customHeight="1" x14ac:dyDescent="0.3">
      <c r="B17" s="138"/>
      <c r="C17" s="4" t="s">
        <v>11</v>
      </c>
      <c r="D17" s="60">
        <v>136</v>
      </c>
      <c r="E17" s="145"/>
      <c r="F17" s="27">
        <v>17</v>
      </c>
      <c r="G17" s="39">
        <v>34</v>
      </c>
      <c r="H17" s="40"/>
      <c r="I17" s="41"/>
      <c r="J17" s="40">
        <v>34</v>
      </c>
      <c r="K17" s="41">
        <v>34</v>
      </c>
      <c r="L17" s="12">
        <f t="shared" si="1"/>
        <v>119</v>
      </c>
      <c r="M17" s="40"/>
      <c r="N17" s="52"/>
      <c r="O17" s="52">
        <v>17</v>
      </c>
      <c r="P17" s="41"/>
      <c r="Q17" s="105"/>
      <c r="R17" s="86" t="str">
        <f>IF(AND(SUM(L17:P17)&gt;=D17,SUM(L17:P17)&lt;=D17),"O","X")</f>
        <v>O</v>
      </c>
      <c r="S17" s="146" t="str">
        <f>IF(AND(Q17&gt;=354,Q17&lt;=530),"O","X")</f>
        <v>X</v>
      </c>
    </row>
    <row r="18" spans="2:19" ht="20.25" customHeight="1" x14ac:dyDescent="0.3">
      <c r="B18" s="147" t="s">
        <v>12</v>
      </c>
      <c r="C18" s="148"/>
      <c r="D18" s="99">
        <v>340</v>
      </c>
      <c r="E18" s="100"/>
      <c r="F18" s="42">
        <v>51</v>
      </c>
      <c r="G18" s="43">
        <v>34</v>
      </c>
      <c r="H18" s="44">
        <v>68</v>
      </c>
      <c r="I18" s="45">
        <v>68</v>
      </c>
      <c r="J18" s="44">
        <v>68</v>
      </c>
      <c r="K18" s="45">
        <v>68</v>
      </c>
      <c r="L18" s="13">
        <f t="shared" si="1"/>
        <v>357</v>
      </c>
      <c r="M18" s="44"/>
      <c r="N18" s="53">
        <v>17</v>
      </c>
      <c r="O18" s="53"/>
      <c r="P18" s="45"/>
      <c r="Q18" s="96">
        <f t="shared" si="2"/>
        <v>374</v>
      </c>
      <c r="R18" s="149" t="str">
        <f>IF(AND(Q18&gt;=272,Q18&lt;=408),"O","X")</f>
        <v>O</v>
      </c>
      <c r="S18" s="150"/>
    </row>
    <row r="19" spans="2:19" ht="20.25" customHeight="1" x14ac:dyDescent="0.3">
      <c r="B19" s="136" t="s">
        <v>26</v>
      </c>
      <c r="C19" s="48" t="s">
        <v>51</v>
      </c>
      <c r="D19" s="97">
        <v>170</v>
      </c>
      <c r="E19" s="98"/>
      <c r="F19" s="28">
        <v>17</v>
      </c>
      <c r="G19" s="46"/>
      <c r="H19" s="47"/>
      <c r="I19" s="48"/>
      <c r="J19" s="47">
        <v>17</v>
      </c>
      <c r="K19" s="48">
        <v>17</v>
      </c>
      <c r="L19" s="14">
        <f t="shared" si="1"/>
        <v>51</v>
      </c>
      <c r="M19" s="47">
        <v>17</v>
      </c>
      <c r="N19" s="54"/>
      <c r="O19" s="54"/>
      <c r="P19" s="48"/>
      <c r="Q19" s="103">
        <f>SUM(L19:P21)</f>
        <v>170</v>
      </c>
      <c r="R19" s="151" t="str">
        <f>IF(AND(Q19&gt;=136,Q19&lt;=204),"O","X")</f>
        <v>O</v>
      </c>
      <c r="S19" s="152"/>
    </row>
    <row r="20" spans="2:19" ht="20.25" customHeight="1" x14ac:dyDescent="0.3">
      <c r="B20" s="137"/>
      <c r="C20" s="38" t="s">
        <v>52</v>
      </c>
      <c r="D20" s="99"/>
      <c r="E20" s="100"/>
      <c r="F20" s="26">
        <v>17</v>
      </c>
      <c r="G20" s="36">
        <v>17</v>
      </c>
      <c r="H20" s="37">
        <v>34</v>
      </c>
      <c r="I20" s="38">
        <v>34</v>
      </c>
      <c r="J20" s="37"/>
      <c r="K20" s="38"/>
      <c r="L20" s="11">
        <f t="shared" si="1"/>
        <v>102</v>
      </c>
      <c r="M20" s="37"/>
      <c r="N20" s="51"/>
      <c r="O20" s="51"/>
      <c r="P20" s="38"/>
      <c r="Q20" s="104"/>
      <c r="R20" s="153"/>
      <c r="S20" s="154"/>
    </row>
    <row r="21" spans="2:19" ht="20.25" customHeight="1" x14ac:dyDescent="0.3">
      <c r="B21" s="138"/>
      <c r="C21" s="41"/>
      <c r="D21" s="101"/>
      <c r="E21" s="102"/>
      <c r="F21" s="27"/>
      <c r="G21" s="39"/>
      <c r="H21" s="40"/>
      <c r="I21" s="41"/>
      <c r="J21" s="40"/>
      <c r="K21" s="41"/>
      <c r="L21" s="11">
        <f t="shared" si="1"/>
        <v>0</v>
      </c>
      <c r="M21" s="40"/>
      <c r="N21" s="52"/>
      <c r="O21" s="52"/>
      <c r="P21" s="41"/>
      <c r="Q21" s="105"/>
      <c r="R21" s="130"/>
      <c r="S21" s="131"/>
    </row>
    <row r="22" spans="2:19" ht="20.25" customHeight="1" x14ac:dyDescent="0.3">
      <c r="B22" s="155" t="s">
        <v>14</v>
      </c>
      <c r="C22" s="156"/>
      <c r="D22" s="157">
        <f>SUM(D7,E8,D11,E12,D15,E16,D18,D19)</f>
        <v>3060</v>
      </c>
      <c r="E22" s="158"/>
      <c r="F22" s="20">
        <f t="shared" ref="F22:Q22" si="3">SUM(F7:F21)</f>
        <v>442</v>
      </c>
      <c r="G22" s="21">
        <f t="shared" si="3"/>
        <v>408</v>
      </c>
      <c r="H22" s="22">
        <f t="shared" si="3"/>
        <v>510</v>
      </c>
      <c r="I22" s="95">
        <f t="shared" si="3"/>
        <v>510</v>
      </c>
      <c r="J22" s="22">
        <f t="shared" si="3"/>
        <v>510</v>
      </c>
      <c r="K22" s="95">
        <f t="shared" si="3"/>
        <v>510</v>
      </c>
      <c r="L22" s="23">
        <f t="shared" si="3"/>
        <v>2890</v>
      </c>
      <c r="M22" s="22">
        <f t="shared" si="3"/>
        <v>34</v>
      </c>
      <c r="N22" s="24">
        <f t="shared" si="3"/>
        <v>85</v>
      </c>
      <c r="O22" s="24">
        <f t="shared" si="3"/>
        <v>51</v>
      </c>
      <c r="P22" s="95">
        <f t="shared" si="3"/>
        <v>0</v>
      </c>
      <c r="Q22" s="56">
        <f t="shared" si="3"/>
        <v>3060</v>
      </c>
      <c r="R22" s="159" t="str">
        <f>IF(Q22&gt;=3060,"O","X")</f>
        <v>O</v>
      </c>
      <c r="S22" s="160"/>
    </row>
    <row r="23" spans="2:19" ht="20.25" customHeight="1" x14ac:dyDescent="0.3">
      <c r="B23" s="136" t="s">
        <v>27</v>
      </c>
      <c r="C23" s="6" t="s">
        <v>15</v>
      </c>
      <c r="D23" s="58"/>
      <c r="E23" s="139">
        <v>306</v>
      </c>
      <c r="F23" s="25">
        <v>12</v>
      </c>
      <c r="G23" s="33">
        <v>12</v>
      </c>
      <c r="H23" s="34">
        <v>12</v>
      </c>
      <c r="I23" s="35">
        <v>12</v>
      </c>
      <c r="J23" s="34">
        <v>12</v>
      </c>
      <c r="K23" s="35">
        <v>12</v>
      </c>
      <c r="L23" s="10">
        <f t="shared" ref="L23:L27" si="4">SUM(F23:K23)</f>
        <v>72</v>
      </c>
      <c r="M23" s="34"/>
      <c r="N23" s="50"/>
      <c r="O23" s="50"/>
      <c r="P23" s="35"/>
      <c r="Q23" s="103">
        <f>SUM(L23:P27)</f>
        <v>374</v>
      </c>
      <c r="R23" s="84"/>
      <c r="S23" s="141" t="str">
        <f>IF(AND(Q15=272,Q23&gt;=374),"O",IF(AND(Q15=306,Q23&gt;=340),"O","X"))</f>
        <v>O</v>
      </c>
    </row>
    <row r="24" spans="2:19" ht="20.25" customHeight="1" x14ac:dyDescent="0.3">
      <c r="B24" s="137"/>
      <c r="C24" s="7" t="s">
        <v>16</v>
      </c>
      <c r="D24" s="59"/>
      <c r="E24" s="139"/>
      <c r="F24" s="26"/>
      <c r="G24" s="36"/>
      <c r="H24" s="37">
        <v>12</v>
      </c>
      <c r="I24" s="38">
        <v>12</v>
      </c>
      <c r="J24" s="37">
        <v>12</v>
      </c>
      <c r="K24" s="38">
        <v>12</v>
      </c>
      <c r="L24" s="11">
        <f t="shared" si="4"/>
        <v>48</v>
      </c>
      <c r="M24" s="37"/>
      <c r="N24" s="51"/>
      <c r="O24" s="51"/>
      <c r="P24" s="38">
        <v>34</v>
      </c>
      <c r="Q24" s="104"/>
      <c r="R24" s="85"/>
      <c r="S24" s="142"/>
    </row>
    <row r="25" spans="2:19" ht="20.25" customHeight="1" x14ac:dyDescent="0.3">
      <c r="B25" s="137"/>
      <c r="C25" s="7" t="s">
        <v>28</v>
      </c>
      <c r="D25" s="59"/>
      <c r="E25" s="139"/>
      <c r="F25" s="26">
        <v>17</v>
      </c>
      <c r="G25" s="36">
        <v>17</v>
      </c>
      <c r="H25" s="37">
        <v>17</v>
      </c>
      <c r="I25" s="38">
        <v>17</v>
      </c>
      <c r="J25" s="37">
        <v>34</v>
      </c>
      <c r="K25" s="38">
        <v>34</v>
      </c>
      <c r="L25" s="11">
        <f t="shared" si="4"/>
        <v>136</v>
      </c>
      <c r="M25" s="37"/>
      <c r="N25" s="51"/>
      <c r="O25" s="51"/>
      <c r="P25" s="38"/>
      <c r="Q25" s="104"/>
      <c r="R25" s="88" t="str">
        <f>IF(AND(Q15=272,SUM(L25:P25)=136,Q23&gt;=374),"O",IF(AND(Q15=306,SUM(L25:P25)=102,Q23&gt;=340),"O","X"))</f>
        <v>O</v>
      </c>
      <c r="S25" s="142"/>
    </row>
    <row r="26" spans="2:19" ht="20.25" customHeight="1" x14ac:dyDescent="0.3">
      <c r="B26" s="137"/>
      <c r="C26" s="7" t="s">
        <v>33</v>
      </c>
      <c r="D26" s="59"/>
      <c r="E26" s="139"/>
      <c r="F26" s="26">
        <v>5</v>
      </c>
      <c r="G26" s="36">
        <v>5</v>
      </c>
      <c r="H26" s="37">
        <v>5</v>
      </c>
      <c r="I26" s="38">
        <v>5</v>
      </c>
      <c r="J26" s="37">
        <v>5</v>
      </c>
      <c r="K26" s="38">
        <v>5</v>
      </c>
      <c r="L26" s="11">
        <f t="shared" si="4"/>
        <v>30</v>
      </c>
      <c r="M26" s="37"/>
      <c r="N26" s="51"/>
      <c r="O26" s="51"/>
      <c r="P26" s="38"/>
      <c r="Q26" s="104"/>
      <c r="R26" s="85"/>
      <c r="S26" s="142"/>
    </row>
    <row r="27" spans="2:19" ht="20.25" customHeight="1" x14ac:dyDescent="0.3">
      <c r="B27" s="138"/>
      <c r="C27" s="8" t="s">
        <v>34</v>
      </c>
      <c r="D27" s="60"/>
      <c r="E27" s="140"/>
      <c r="F27" s="27"/>
      <c r="G27" s="39">
        <v>17</v>
      </c>
      <c r="H27" s="40">
        <v>5</v>
      </c>
      <c r="I27" s="41">
        <v>5</v>
      </c>
      <c r="J27" s="40">
        <v>5</v>
      </c>
      <c r="K27" s="41">
        <v>5</v>
      </c>
      <c r="L27" s="12">
        <f t="shared" si="4"/>
        <v>37</v>
      </c>
      <c r="M27" s="40">
        <v>17</v>
      </c>
      <c r="N27" s="52"/>
      <c r="O27" s="52"/>
      <c r="P27" s="41"/>
      <c r="Q27" s="105"/>
      <c r="R27" s="86"/>
      <c r="S27" s="143"/>
    </row>
    <row r="28" spans="2:19" ht="20.25" customHeight="1" thickBot="1" x14ac:dyDescent="0.35">
      <c r="B28" s="114" t="s">
        <v>14</v>
      </c>
      <c r="C28" s="115"/>
      <c r="D28" s="116">
        <f>E23</f>
        <v>306</v>
      </c>
      <c r="E28" s="117"/>
      <c r="F28" s="66">
        <f t="shared" ref="F28:Q28" si="5">SUM(F23:F27)</f>
        <v>34</v>
      </c>
      <c r="G28" s="67">
        <f t="shared" si="5"/>
        <v>51</v>
      </c>
      <c r="H28" s="68">
        <f t="shared" si="5"/>
        <v>51</v>
      </c>
      <c r="I28" s="93">
        <f t="shared" si="5"/>
        <v>51</v>
      </c>
      <c r="J28" s="68">
        <f t="shared" si="5"/>
        <v>68</v>
      </c>
      <c r="K28" s="93">
        <f t="shared" si="5"/>
        <v>68</v>
      </c>
      <c r="L28" s="69">
        <f t="shared" si="5"/>
        <v>323</v>
      </c>
      <c r="M28" s="68">
        <f t="shared" si="5"/>
        <v>17</v>
      </c>
      <c r="N28" s="70">
        <f t="shared" si="5"/>
        <v>0</v>
      </c>
      <c r="O28" s="70">
        <f t="shared" si="5"/>
        <v>0</v>
      </c>
      <c r="P28" s="93">
        <f t="shared" si="5"/>
        <v>34</v>
      </c>
      <c r="Q28" s="71">
        <f t="shared" si="5"/>
        <v>374</v>
      </c>
      <c r="R28" s="87"/>
      <c r="S28" s="57"/>
    </row>
    <row r="29" spans="2:19" ht="20.25" customHeight="1" x14ac:dyDescent="0.3">
      <c r="B29" s="118" t="s">
        <v>17</v>
      </c>
      <c r="C29" s="119"/>
      <c r="D29" s="119"/>
      <c r="E29" s="122">
        <f>SUM(D22,D28)</f>
        <v>3366</v>
      </c>
      <c r="F29" s="62">
        <f>SUM(F28,F22)</f>
        <v>476</v>
      </c>
      <c r="G29" s="63">
        <f t="shared" ref="G29:K29" si="6">SUM(G28,G22)</f>
        <v>459</v>
      </c>
      <c r="H29" s="64">
        <f t="shared" si="6"/>
        <v>561</v>
      </c>
      <c r="I29" s="65">
        <f t="shared" si="6"/>
        <v>561</v>
      </c>
      <c r="J29" s="64">
        <f t="shared" si="6"/>
        <v>578</v>
      </c>
      <c r="K29" s="65">
        <f t="shared" si="6"/>
        <v>578</v>
      </c>
      <c r="L29" s="124">
        <f>SUM(L28,L22)</f>
        <v>3213</v>
      </c>
      <c r="M29" s="64">
        <f t="shared" ref="M29:P29" si="7">SUM(M28,M22)</f>
        <v>51</v>
      </c>
      <c r="N29" s="94">
        <f t="shared" si="7"/>
        <v>85</v>
      </c>
      <c r="O29" s="94">
        <f t="shared" si="7"/>
        <v>51</v>
      </c>
      <c r="P29" s="65">
        <f t="shared" si="7"/>
        <v>34</v>
      </c>
      <c r="Q29" s="126">
        <f>SUM(L29,M30)</f>
        <v>3434</v>
      </c>
      <c r="R29" s="128" t="str">
        <f>IF(Q29&gt;=3400,"O","X")</f>
        <v>O</v>
      </c>
      <c r="S29" s="129"/>
    </row>
    <row r="30" spans="2:19" ht="20.25" customHeight="1" x14ac:dyDescent="0.3">
      <c r="B30" s="120"/>
      <c r="C30" s="121"/>
      <c r="D30" s="121"/>
      <c r="E30" s="123"/>
      <c r="F30" s="132">
        <f>SUM(F29:G29)</f>
        <v>935</v>
      </c>
      <c r="G30" s="133"/>
      <c r="H30" s="134">
        <f t="shared" ref="H30" si="8">SUM(H29:I29)</f>
        <v>1122</v>
      </c>
      <c r="I30" s="135"/>
      <c r="J30" s="134">
        <f t="shared" ref="J30" si="9">SUM(J29:K29)</f>
        <v>1156</v>
      </c>
      <c r="K30" s="135"/>
      <c r="L30" s="125"/>
      <c r="M30" s="134">
        <f>SUM(M29:P29)</f>
        <v>221</v>
      </c>
      <c r="N30" s="121"/>
      <c r="O30" s="121"/>
      <c r="P30" s="135"/>
      <c r="Q30" s="127"/>
      <c r="R30" s="130"/>
      <c r="S30" s="131"/>
    </row>
    <row r="31" spans="2:19" ht="20.25" customHeight="1" thickBot="1" x14ac:dyDescent="0.35">
      <c r="B31" s="106" t="s">
        <v>18</v>
      </c>
      <c r="C31" s="107"/>
      <c r="D31" s="107"/>
      <c r="E31" s="108"/>
      <c r="F31" s="72">
        <v>8</v>
      </c>
      <c r="G31" s="73">
        <v>8</v>
      </c>
      <c r="H31" s="74">
        <v>8</v>
      </c>
      <c r="I31" s="75">
        <v>8</v>
      </c>
      <c r="J31" s="74">
        <v>7</v>
      </c>
      <c r="K31" s="75">
        <v>7</v>
      </c>
      <c r="L31" s="109"/>
      <c r="M31" s="110"/>
      <c r="N31" s="110"/>
      <c r="O31" s="110"/>
      <c r="P31" s="110"/>
      <c r="Q31" s="111"/>
      <c r="R31" s="112"/>
      <c r="S31" s="113"/>
    </row>
  </sheetData>
  <sheetProtection algorithmName="SHA-512" hashValue="X66tcx/J9TFeJKabsFUnf/D/dBSxn/8nUJamE/sH/ZpqrEoRUeKn8UI8Eo1Lroc6xsMmQN/QT4CF1GsAKvVuHg==" saltValue="GnMOLI5++ITtJW/VHhQgig==" spinCount="100000" sheet="1" objects="1" scenarios="1"/>
  <mergeCells count="67">
    <mergeCell ref="B2:D2"/>
    <mergeCell ref="E2:S2"/>
    <mergeCell ref="B3:C3"/>
    <mergeCell ref="D3:F3"/>
    <mergeCell ref="K3:L3"/>
    <mergeCell ref="M3:Q3"/>
    <mergeCell ref="R4:S6"/>
    <mergeCell ref="F5:G5"/>
    <mergeCell ref="H5:I5"/>
    <mergeCell ref="J5:K5"/>
    <mergeCell ref="L5:L6"/>
    <mergeCell ref="M5:P5"/>
    <mergeCell ref="Q5:Q6"/>
    <mergeCell ref="B4:B6"/>
    <mergeCell ref="C4:C6"/>
    <mergeCell ref="D4:E6"/>
    <mergeCell ref="F4:K4"/>
    <mergeCell ref="L4:Q4"/>
    <mergeCell ref="B7:C7"/>
    <mergeCell ref="D7:E7"/>
    <mergeCell ref="R7:S7"/>
    <mergeCell ref="B11:C11"/>
    <mergeCell ref="D11:E11"/>
    <mergeCell ref="R11:S11"/>
    <mergeCell ref="B8:B10"/>
    <mergeCell ref="E8:E10"/>
    <mergeCell ref="Q8:Q10"/>
    <mergeCell ref="S8:S10"/>
    <mergeCell ref="B12:B14"/>
    <mergeCell ref="E12:E14"/>
    <mergeCell ref="Q12:Q14"/>
    <mergeCell ref="S12:S14"/>
    <mergeCell ref="B15:C15"/>
    <mergeCell ref="D15:E15"/>
    <mergeCell ref="R15:S15"/>
    <mergeCell ref="B23:B27"/>
    <mergeCell ref="E23:E27"/>
    <mergeCell ref="Q23:Q27"/>
    <mergeCell ref="S23:S27"/>
    <mergeCell ref="B16:B17"/>
    <mergeCell ref="E16:E17"/>
    <mergeCell ref="Q16:Q17"/>
    <mergeCell ref="S16:S17"/>
    <mergeCell ref="B18:C18"/>
    <mergeCell ref="D18:E18"/>
    <mergeCell ref="R18:S18"/>
    <mergeCell ref="R19:S21"/>
    <mergeCell ref="B22:C22"/>
    <mergeCell ref="D22:E22"/>
    <mergeCell ref="R22:S22"/>
    <mergeCell ref="B19:B21"/>
    <mergeCell ref="D19:E21"/>
    <mergeCell ref="Q19:Q21"/>
    <mergeCell ref="B31:E31"/>
    <mergeCell ref="L31:Q31"/>
    <mergeCell ref="R31:S31"/>
    <mergeCell ref="B28:C28"/>
    <mergeCell ref="D28:E28"/>
    <mergeCell ref="B29:D30"/>
    <mergeCell ref="E29:E30"/>
    <mergeCell ref="L29:L30"/>
    <mergeCell ref="Q29:Q30"/>
    <mergeCell ref="R29:S30"/>
    <mergeCell ref="F30:G30"/>
    <mergeCell ref="H30:I30"/>
    <mergeCell ref="J30:K30"/>
    <mergeCell ref="M30:P30"/>
  </mergeCells>
  <phoneticPr fontId="2" type="noConversion"/>
  <pageMargins left="0.25" right="0.25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2020입학생3개년편성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2019-12-26T01:57:23Z</cp:lastPrinted>
  <dcterms:created xsi:type="dcterms:W3CDTF">2016-09-22T13:17:04Z</dcterms:created>
  <dcterms:modified xsi:type="dcterms:W3CDTF">2019-12-26T01:57:25Z</dcterms:modified>
</cp:coreProperties>
</file>